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775" tabRatio="661" activeTab="0"/>
  </bookViews>
  <sheets>
    <sheet name="Titre" sheetId="1" r:id="rId1"/>
    <sheet name="Plan" sheetId="2" r:id="rId2"/>
    <sheet name="Intro" sheetId="3" r:id="rId3"/>
    <sheet name="Environnement" sheetId="4" r:id="rId4"/>
    <sheet name="Menus_et_Outils" sheetId="5" r:id="rId5"/>
    <sheet name="Fonctions" sheetId="6" r:id="rId6"/>
    <sheet name="Biblio" sheetId="7" r:id="rId7"/>
    <sheet name="Raccourcis_claviers" sheetId="8" r:id="rId8"/>
    <sheet name="2008" sheetId="9" r:id="rId9"/>
    <sheet name="Note de frais" sheetId="10" r:id="rId10"/>
    <sheet name="Office2007" sheetId="11" r:id="rId11"/>
    <sheet name="Tests1" sheetId="12" r:id="rId12"/>
    <sheet name="Prix" sheetId="13" r:id="rId13"/>
    <sheet name="vide" sheetId="14" r:id="rId14"/>
  </sheets>
  <definedNames>
    <definedName name="prime_005">'Tests1'!$E$12</definedName>
    <definedName name="prix_1">'Tests1'!$D$10</definedName>
    <definedName name="tva">'Tests1'!#REF!</definedName>
    <definedName name="_xlnm.Print_Area" localSheetId="8">'2008'!$A$1:$Q$53</definedName>
    <definedName name="_xlnm.Print_Area" localSheetId="3">'Environnement'!$A$1:$D$64</definedName>
    <definedName name="_xlnm.Print_Area" localSheetId="5">'Fonctions'!$A$1:$F$174</definedName>
    <definedName name="_xlnm.Print_Area" localSheetId="2">'Intro'!$A$1:$C$14</definedName>
    <definedName name="_xlnm.Print_Area" localSheetId="4">'Menus_et_Outils'!$A$1:$E$38</definedName>
    <definedName name="_xlnm.Print_Area" localSheetId="9">'Note de frais'!$A$1:$M$29</definedName>
    <definedName name="_xlnm.Print_Area" localSheetId="1">'Plan'!$A$1:$C$38</definedName>
    <definedName name="_xlnm.Print_Area" localSheetId="7">'Raccourcis_claviers'!$A$1:$C$71</definedName>
    <definedName name="_xlnm.Print_Area" localSheetId="0">'Titre'!$A$1:$N$44</definedName>
  </definedNames>
  <calcPr calcMode="manual" fullCalcOnLoad="1"/>
</workbook>
</file>

<file path=xl/sharedStrings.xml><?xml version="1.0" encoding="utf-8"?>
<sst xmlns="http://schemas.openxmlformats.org/spreadsheetml/2006/main" count="562" uniqueCount="375">
  <si>
    <t>début et fin de feuille : contrôle + flèche début (ou fin)</t>
  </si>
  <si>
    <t>Définir une zone d'impression</t>
  </si>
  <si>
    <t xml:space="preserve"> </t>
  </si>
  <si>
    <t>Mise en page :</t>
  </si>
  <si>
    <t>tva</t>
  </si>
  <si>
    <t xml:space="preserve">Taille d'une feuille </t>
  </si>
  <si>
    <t>Fichiers</t>
  </si>
  <si>
    <t>Créer Classeur, enregistrer, fermer</t>
  </si>
  <si>
    <t>Aller à une cellule</t>
  </si>
  <si>
    <t>Barre d'outils</t>
  </si>
  <si>
    <t>Affichage / Barre d'outils</t>
  </si>
  <si>
    <t>Affichage / Commentaires</t>
  </si>
  <si>
    <t>Afficher ou non les commentaires</t>
  </si>
  <si>
    <t>Barre de formule</t>
  </si>
  <si>
    <t>Affichage / Barre de formule</t>
  </si>
  <si>
    <t>ligne, colonne, feuille, graphique, fonction, nom, image …</t>
  </si>
  <si>
    <t>Définir un nom, lister les noms</t>
  </si>
  <si>
    <t>Insertion / nom / Définir</t>
  </si>
  <si>
    <t>lister noms</t>
  </si>
  <si>
    <t>Cellule, ligne, colonne</t>
  </si>
  <si>
    <t>Format / Cellule / Nombre / Personnalisée</t>
  </si>
  <si>
    <t>Outils / Personnaliser / Fichier / icône définir</t>
  </si>
  <si>
    <t>Personnaliser Commandes (icones)</t>
  </si>
  <si>
    <t>Options styles de références</t>
  </si>
  <si>
    <t>Outils /Options / Général / styles de références</t>
  </si>
  <si>
    <t>Données / Trier / par colonne croissant ou décroissant</t>
  </si>
  <si>
    <t>Trier</t>
  </si>
  <si>
    <t>Filtrer</t>
  </si>
  <si>
    <t>Données / Filtrer / Filtre automatique</t>
  </si>
  <si>
    <t>Masquer</t>
  </si>
  <si>
    <t>Figer les volets</t>
  </si>
  <si>
    <t>?</t>
  </si>
  <si>
    <t>Aide Excel</t>
  </si>
  <si>
    <t>Outil / Fenetre / Masquer ou afficher</t>
  </si>
  <si>
    <t>insérer commentaires</t>
  </si>
  <si>
    <t>LA FONCTION SI</t>
  </si>
  <si>
    <t>12 à 15 Bien</t>
  </si>
  <si>
    <t>&gt;15 Très Bien</t>
  </si>
  <si>
    <t>10 à 12 Passable</t>
  </si>
  <si>
    <t>&lt;10 Revenir</t>
  </si>
  <si>
    <t>&lt;30 vrai</t>
  </si>
  <si>
    <t>&gt;30 faux</t>
  </si>
  <si>
    <t>&lt;30 ==&gt; + 10 %</t>
  </si>
  <si>
    <t>&gt;30 ==&gt; + 20 %</t>
  </si>
  <si>
    <t>=SI(cellule&gt;15;"TB";SI(cellule&gt;11;"Bien";SI(cellule&gt;9;"Passable";"revenir")))</t>
  </si>
  <si>
    <t>LA FONCTION SOMME</t>
  </si>
  <si>
    <t>=SOMME(B32:B33)</t>
  </si>
  <si>
    <t>=SOMME(B37:B38;B41:B42)</t>
  </si>
  <si>
    <t>LA FONCTION MOYENNE</t>
  </si>
  <si>
    <t>=MOYENNE(B47:B48)</t>
  </si>
  <si>
    <t>LA FONCTION ET</t>
  </si>
  <si>
    <t>classe1</t>
  </si>
  <si>
    <t>classe2</t>
  </si>
  <si>
    <t>classe3</t>
  </si>
  <si>
    <t>classe1 ET 20 ==&gt; 100</t>
  </si>
  <si>
    <t>FONCTIONS MATHEMATIQUES</t>
  </si>
  <si>
    <t>FONCTIONS DATES ET HEURES</t>
  </si>
  <si>
    <t>LA FONCTION AUJOURD'HUI</t>
  </si>
  <si>
    <t>LA FONCTION DATE</t>
  </si>
  <si>
    <t xml:space="preserve">date du jour </t>
  </si>
  <si>
    <t>Date + 60 mois</t>
  </si>
  <si>
    <t>moyenne</t>
  </si>
  <si>
    <t>somme decellules discontinues</t>
  </si>
  <si>
    <t>somme</t>
  </si>
  <si>
    <t>LA FONCTION MAINTENANT</t>
  </si>
  <si>
    <t>'=AUJOURDHUI()</t>
  </si>
  <si>
    <t>=MAINTENANT()</t>
  </si>
  <si>
    <t>LA FONCTION DATEDIF</t>
  </si>
  <si>
    <t>=DATEDIF(Date1;Date2;"code")</t>
  </si>
  <si>
    <t>Ecart dates :</t>
  </si>
  <si>
    <t>code y = années</t>
  </si>
  <si>
    <t>code m = mois</t>
  </si>
  <si>
    <t>code d= jours</t>
  </si>
  <si>
    <t>FONCTIONS DE TEXTE</t>
  </si>
  <si>
    <t>LA FONCTION MAJUSCULES</t>
  </si>
  <si>
    <t>la marquise</t>
  </si>
  <si>
    <t>=MAJUSCULE(cellule)</t>
  </si>
  <si>
    <t>majuscule</t>
  </si>
  <si>
    <t>LA FONCTION MINUSCULES</t>
  </si>
  <si>
    <t>LA MARQUISE</t>
  </si>
  <si>
    <t>=MINUSCULE(cellule)</t>
  </si>
  <si>
    <t>minuscule</t>
  </si>
  <si>
    <t>17100</t>
  </si>
  <si>
    <t>LA FONCTION CNUM</t>
  </si>
  <si>
    <t>=CNUM(cellule)</t>
  </si>
  <si>
    <t>texte ==&gt; nbre</t>
  </si>
  <si>
    <t>Fichier / Nouveau classeur</t>
  </si>
  <si>
    <t>Fichier / Mise en page</t>
  </si>
  <si>
    <t>Fichier / Zone d'impression / Définir</t>
  </si>
  <si>
    <t xml:space="preserve">Naviguer dans une feuille </t>
  </si>
  <si>
    <t>LES MENUS ET OUTILS</t>
  </si>
  <si>
    <t>Edition</t>
  </si>
  <si>
    <t>Affichage</t>
  </si>
  <si>
    <t>Insertion</t>
  </si>
  <si>
    <t>Format</t>
  </si>
  <si>
    <t>Outils</t>
  </si>
  <si>
    <t>Données</t>
  </si>
  <si>
    <t>Fenêtre</t>
  </si>
  <si>
    <t>Sélectionner toute la feuille</t>
  </si>
  <si>
    <t>65 536 lignes et 256 colonnes = 16 777 216,00 cellules avec Office 2003</t>
  </si>
  <si>
    <t>1 048 576 lignes et 16 384 colonnes = 17 179 869 184,00 cellules avec Office 2007</t>
  </si>
  <si>
    <t>Une feuille de calcul est quadrillée et référencée par des lettres en haut (colonne) et des chiffres à gauche (ligne). L’intersection d’une ligne et d’une colonne représente toujours une cellule. Chaque cellule a par conséquent une identification unique, on appelle cela une adresse ou une référence.</t>
  </si>
  <si>
    <t>Remplisssage cellule</t>
  </si>
  <si>
    <t>Edition / Remplissage / En bas</t>
  </si>
  <si>
    <t>Edition / Atteindre</t>
  </si>
  <si>
    <t>Entête et pied de page</t>
  </si>
  <si>
    <t>Affichage / Entête et pied de page</t>
  </si>
  <si>
    <t>Page Ajuster</t>
  </si>
  <si>
    <t>Cellule Active Edition validation</t>
  </si>
  <si>
    <t>Insertion images clipart formes</t>
  </si>
  <si>
    <t>Insertion / image / Formes Automatiques</t>
  </si>
  <si>
    <t>dessins</t>
  </si>
  <si>
    <t>Graphique</t>
  </si>
  <si>
    <t>Insertion / Graphique</t>
  </si>
  <si>
    <t>Commentaire</t>
  </si>
  <si>
    <t>Insertion / Commentaire</t>
  </si>
  <si>
    <t>valeur relative / absolue</t>
  </si>
  <si>
    <t>hauteur  Largeur</t>
  </si>
  <si>
    <t>Changer de feuille : contrôle + PageDown/Up</t>
  </si>
  <si>
    <t>début et fin de colonne : touche contrôle + flèche début</t>
  </si>
  <si>
    <r>
      <t xml:space="preserve">Aller en dernière ligne d'une liste : contrôle + flèche </t>
    </r>
    <r>
      <rPr>
        <sz val="16"/>
        <rFont val="Wingdings"/>
        <family val="0"/>
      </rPr>
      <t>ò</t>
    </r>
  </si>
  <si>
    <t>janvier</t>
  </si>
  <si>
    <t>février</t>
  </si>
  <si>
    <t>mars</t>
  </si>
  <si>
    <t>paul</t>
  </si>
  <si>
    <t>pierre</t>
  </si>
  <si>
    <t>jean</t>
  </si>
  <si>
    <t>total</t>
  </si>
  <si>
    <t>Prime 5%</t>
  </si>
  <si>
    <t>prime 5 %</t>
  </si>
  <si>
    <t>(avec un nom)</t>
  </si>
  <si>
    <t>(réf. Absolue)</t>
  </si>
  <si>
    <t>texte est cadré à gauche</t>
  </si>
  <si>
    <t>nombre est cadré à droite</t>
  </si>
  <si>
    <t>=DATE(ANNEE(C83);MOIS(C83)+60;JOUR(C83))</t>
  </si>
  <si>
    <t>calculatrice  barre état</t>
  </si>
  <si>
    <r>
      <t xml:space="preserve">Une référence relative repère la cellule d'après sa position par rapport à la cellule qui contient la formule. Par exemple, la cellule située trois lignes au-dessus de cette cellule. </t>
    </r>
    <r>
      <rPr>
        <b/>
        <sz val="12"/>
        <color indexed="10"/>
        <rFont val="Arial"/>
        <family val="2"/>
      </rPr>
      <t>Par défaut, les références sont relatives.</t>
    </r>
    <r>
      <rPr>
        <b/>
        <sz val="12"/>
        <rFont val="Arial"/>
        <family val="2"/>
      </rPr>
      <t xml:space="preserve">
Une référence absolue repère la cellule d'après une position fixe dans la feuille de calcul. Par exemple, la cellule située dans la colonne F sur la ligne 2.
Pour désigner une référence absolue, on insère le symbole $ devant la lettre indiquant la colonne et/ou devant le chiffre indiquant la ligne. $E$14 est la façon d'indiquer la cellule E14 en référence absolue.
Par exemple, C$3 est une référence mixte. Elle inclut une référence relative en colonne et une référence absolue en ligne.</t>
    </r>
  </si>
  <si>
    <t>Référence relative ou absolue d'une cellule :</t>
  </si>
  <si>
    <t>délimiter zone à visualiser imprimer</t>
  </si>
  <si>
    <t>Zoom : contrôle + molette</t>
  </si>
  <si>
    <t>Recherche de doublon dans une liste</t>
  </si>
  <si>
    <t>Fonction : =SI(NB.SI($C$1:C23;C23)&gt;1;"Doublon";"")</t>
  </si>
  <si>
    <t>marcel</t>
  </si>
  <si>
    <t>Léon</t>
  </si>
  <si>
    <t>LA FONCTION NB</t>
  </si>
  <si>
    <t>Fonction : =SI(ET(A59="classe1";B59=20);100;0)</t>
  </si>
  <si>
    <t>Fonction : =SI(cellule&lt;30;B7*1,1;B7*1,2)</t>
  </si>
  <si>
    <t>Fonction : =SI(NB.SI($C$1:C45;C45)&gt;1;"Doublon";"")</t>
  </si>
  <si>
    <t>détecter les doublons</t>
  </si>
  <si>
    <t>Naviguer dans des classeurs</t>
  </si>
  <si>
    <t>Fenêtre réorganiser vertical</t>
  </si>
  <si>
    <t>nbre mensualités</t>
  </si>
  <si>
    <t>capital emprunté</t>
  </si>
  <si>
    <t>mensualité</t>
  </si>
  <si>
    <t>FONCTIONS FINANCIERES</t>
  </si>
  <si>
    <t>LA FONCTION VPM</t>
  </si>
  <si>
    <t>taux annuel (%)</t>
  </si>
  <si>
    <t>Fonction =-VPM(C130/1200;C131;C132)</t>
  </si>
  <si>
    <t>calcul mensualité</t>
  </si>
  <si>
    <t>Fonction : =SI(condition;réponse si vrai;réponse si faux).</t>
  </si>
  <si>
    <t>Exemple : =SI(cellule&lt;30;"VRAI";"FAUX")</t>
  </si>
  <si>
    <t>Tester texte ou nombre</t>
  </si>
  <si>
    <t>Edition / Atteindre / Cellule /Constante /texte ou nombre</t>
  </si>
  <si>
    <t>LA FONCTION SI pour les heures</t>
  </si>
  <si>
    <t>Jean</t>
  </si>
  <si>
    <t>Paul</t>
  </si>
  <si>
    <t>Lucien</t>
  </si>
  <si>
    <t>début</t>
  </si>
  <si>
    <t>fin</t>
  </si>
  <si>
    <t>Fonction =C110-B110+SI(B110&gt;C110;1)</t>
  </si>
  <si>
    <t>durée entre début/fin</t>
  </si>
  <si>
    <t>Saisir une fraction</t>
  </si>
  <si>
    <t>zéro puis espace puis fraction</t>
  </si>
  <si>
    <t>Ctrl + F6</t>
  </si>
  <si>
    <t>sélectionner plusieurs lignes ou colonnes puis insertion</t>
  </si>
  <si>
    <t>Plusieurs lignes ou colonnes</t>
  </si>
  <si>
    <t>jules</t>
  </si>
  <si>
    <t>matin</t>
  </si>
  <si>
    <t>soir</t>
  </si>
  <si>
    <t>nombre d'occurrences</t>
  </si>
  <si>
    <t>Fonction =NB.SI(C35:C38;"Matin")</t>
  </si>
  <si>
    <t>LA FONCTION SI POUR COMPTER</t>
  </si>
  <si>
    <t>Insertion date et heure fixe</t>
  </si>
  <si>
    <t>Ctrl + ;        Crrl + :</t>
  </si>
  <si>
    <t>Pour</t>
  </si>
  <si>
    <t>CTRL + C</t>
  </si>
  <si>
    <t>Copier une cellule, colonne, ligne et tout autre élément</t>
  </si>
  <si>
    <t>CTRL + X</t>
  </si>
  <si>
    <t>Couper une cellule, colonne, ligne et tout autre élément</t>
  </si>
  <si>
    <t>CTRL + V</t>
  </si>
  <si>
    <t>Coller une cellule, colonne, ligne et tout autre élément</t>
  </si>
  <si>
    <t>CTRL + Z</t>
  </si>
  <si>
    <t>Annuler la dernière action</t>
  </si>
  <si>
    <t>CTRL + Y</t>
  </si>
  <si>
    <t>Répéter la dernière action</t>
  </si>
  <si>
    <t>CTRL + G</t>
  </si>
  <si>
    <t>Appliquer une mise en forme gras</t>
  </si>
  <si>
    <t>CTRL + I</t>
  </si>
  <si>
    <t>Appliquer une mise en forme italique</t>
  </si>
  <si>
    <t>CTRL + U</t>
  </si>
  <si>
    <t>Appliquer une mise en forme souligné</t>
  </si>
  <si>
    <t>CTRL + K</t>
  </si>
  <si>
    <t>Insérer un lien hypertexte</t>
  </si>
  <si>
    <t>F11</t>
  </si>
  <si>
    <t>Créer un graphique automatique</t>
  </si>
  <si>
    <t>F4</t>
  </si>
  <si>
    <t>Spécifier des valeurs absolues ou relatives</t>
  </si>
  <si>
    <t>ECHAP</t>
  </si>
  <si>
    <t>Désélectionner une cellule</t>
  </si>
  <si>
    <t>CTRL + Roulette souris avant/arrière</t>
  </si>
  <si>
    <t>Effectuer un zoom avant ou arrière</t>
  </si>
  <si>
    <t>Déplacement du point d’insertion dans une feuille Excel</t>
  </si>
  <si>
    <t>Appuyez sur</t>
  </si>
  <si>
    <t>Pour vous déplacer</t>
  </si>
  <si>
    <t>Touche de direction</t>
  </si>
  <si>
    <t>D'une cellule vers la gauche, la droite, le haut, le bas</t>
  </si>
  <si>
    <t>CTRL + touche de direction</t>
  </si>
  <si>
    <t>Jusqu'à la dernière cellule non vide d'une plage de cellules</t>
  </si>
  <si>
    <t>CTRL+ ORIGINE</t>
  </si>
  <si>
    <t>Le début de la feuille de calcul Excel</t>
  </si>
  <si>
    <t>ORIGINE</t>
  </si>
  <si>
    <t>Vers le début de la ligne (ou du texte)</t>
  </si>
  <si>
    <t>ALT + Page Préc. (ou Suiv.)</t>
  </si>
  <si>
    <t>D'un écran vers la gauche (vers la droite)</t>
  </si>
  <si>
    <t>CTRL+ FIN</t>
  </si>
  <si>
    <t>Vers la dernière cellule de la feuille de calcul, dans la dernière ligne du bas utilisée de la dernière colonne de droite utilisée</t>
  </si>
  <si>
    <t>FIN + Origine</t>
  </si>
  <si>
    <t>Sélection dans Excel</t>
  </si>
  <si>
    <t>CTRL +  A</t>
  </si>
  <si>
    <t>Sélectionner tout le contenu d'une feuille Excel</t>
  </si>
  <si>
    <t>CTRL +  *</t>
  </si>
  <si>
    <t>Sélectionner un tableau en entier</t>
  </si>
  <si>
    <t>CTRL + ESPACE</t>
  </si>
  <si>
    <t>Sélectionner toute la colonne</t>
  </si>
  <si>
    <t>MAJ + ESPACE</t>
  </si>
  <si>
    <t>Sélectionner toute la ligne</t>
  </si>
  <si>
    <t>F8</t>
  </si>
  <si>
    <t>Active ou désactive le mode étendu.</t>
  </si>
  <si>
    <t>En mode étendu, EXT apparaît dans la barre d'état</t>
  </si>
  <si>
    <t>et les touches de direction étendent la sélection</t>
  </si>
  <si>
    <t>MAJ + touche de direction</t>
  </si>
  <si>
    <t>Étend la sélection à une autre cellule</t>
  </si>
  <si>
    <t>CTRL + MAJ + touche de direction</t>
  </si>
  <si>
    <t>Étend la sélection à la dernière cellule non vide</t>
  </si>
  <si>
    <t>contenue dans la même colonne ou ligne que</t>
  </si>
  <si>
    <t>la cellule active</t>
  </si>
  <si>
    <t>MAJ + Origine</t>
  </si>
  <si>
    <t>Étend la sélection jusqu'au début de la ligne</t>
  </si>
  <si>
    <t>CTRL + MAJ + FIN</t>
  </si>
  <si>
    <t>Étend la sélection à la dernière cellule utilisée dans la feuille de calcul (coin inférieur droit)</t>
  </si>
  <si>
    <t>FIN + MAJ + touche de direction</t>
  </si>
  <si>
    <t>CTRL + Entrée</t>
  </si>
  <si>
    <t>Remplit toutes les cellules d'une sélection avec la même valeur (saisir la valeur après la sélection puis Ctrl + Entrée)</t>
  </si>
  <si>
    <t>Rechercher dans Excel</t>
  </si>
  <si>
    <t>CTRL+ F</t>
  </si>
  <si>
    <t>Rechercher un mot, un caractère, un chiffre, un espace...</t>
  </si>
  <si>
    <t>CTRL + H</t>
  </si>
  <si>
    <t>Rechercher / Remplacer un mot, un caractère, un chiffre,</t>
  </si>
  <si>
    <t>un espace...</t>
  </si>
  <si>
    <t>Créer, afficher et enregistrer des documents Excel</t>
  </si>
  <si>
    <t>CTRL + N</t>
  </si>
  <si>
    <t>Créer un nouveau classeur du même type que le classeur actif.</t>
  </si>
  <si>
    <t>CTRL + O</t>
  </si>
  <si>
    <t>Ouvrir un classeur</t>
  </si>
  <si>
    <t>CTRL + W</t>
  </si>
  <si>
    <t>Fermer un classeur</t>
  </si>
  <si>
    <t>CTRL + S</t>
  </si>
  <si>
    <t>Enregistrer un classeur</t>
  </si>
  <si>
    <t>CTRL + P</t>
  </si>
  <si>
    <t>Imprimer</t>
  </si>
  <si>
    <t>ALT + F4</t>
  </si>
  <si>
    <t>Fermer le classeur et son application</t>
  </si>
  <si>
    <t>Raccourcis clavier sous Excel</t>
  </si>
  <si>
    <t>Actions de base</t>
  </si>
  <si>
    <t xml:space="preserve">Pour </t>
  </si>
  <si>
    <t>Aperçu avant impression</t>
  </si>
  <si>
    <t>Fichier / Aperçu avant impression</t>
  </si>
  <si>
    <t>Concaténer deux cellules</t>
  </si>
  <si>
    <t>Pierre</t>
  </si>
  <si>
    <t>Marcel</t>
  </si>
  <si>
    <t>Cailloux</t>
  </si>
  <si>
    <t>Hochon</t>
  </si>
  <si>
    <t>Tillles</t>
  </si>
  <si>
    <t>Etienne</t>
  </si>
  <si>
    <t>Blum</t>
  </si>
  <si>
    <t>Paul Hochon</t>
  </si>
  <si>
    <t>Pierre Cailloux</t>
  </si>
  <si>
    <t>Jean Tillles</t>
  </si>
  <si>
    <t>Marcel Etienne</t>
  </si>
  <si>
    <t>Léon Blum</t>
  </si>
  <si>
    <t>=C34&amp;" "&amp;D34  puis collage spécial valeur</t>
  </si>
  <si>
    <t>concaténer</t>
  </si>
  <si>
    <t>=A153&amp;" "&amp;B153  puis collage spécial valeur</t>
  </si>
  <si>
    <t>Fonction =CONCATENER("Messieurs ";A2;" et ";A3;" sont des amis de ";A4;" et ";A5)</t>
  </si>
  <si>
    <t>Bonneau</t>
  </si>
  <si>
    <t>Jean Bonneau</t>
  </si>
  <si>
    <t>CONTATENER des cellules de texte</t>
  </si>
  <si>
    <t>2 0 0 8</t>
  </si>
  <si>
    <t>JANVIER</t>
  </si>
  <si>
    <t>FÉVRIER</t>
  </si>
  <si>
    <t>L</t>
  </si>
  <si>
    <t>M</t>
  </si>
  <si>
    <t>J</t>
  </si>
  <si>
    <t>V</t>
  </si>
  <si>
    <t>S</t>
  </si>
  <si>
    <t>D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</si>
  <si>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</si>
  <si>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</si>
  <si>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</si>
  <si>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</si>
  <si>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</si>
  <si>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</si>
  <si>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</si>
  <si>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</si>
  <si>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</si>
  <si>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</si>
  <si>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Réservé à l'administration</t>
  </si>
  <si>
    <t>Note de frais</t>
  </si>
  <si>
    <t>OBJET :</t>
  </si>
  <si>
    <t>N° NOTE DE FRAIS :</t>
  </si>
  <si>
    <t>PÉRIODE :</t>
  </si>
  <si>
    <t>Du</t>
  </si>
  <si>
    <t>Au</t>
  </si>
  <si>
    <t>Emetteur :</t>
  </si>
  <si>
    <t>Nom</t>
  </si>
  <si>
    <t>Fonction</t>
  </si>
  <si>
    <t>  N° S.S.</t>
  </si>
  <si>
    <t>Service</t>
  </si>
  <si>
    <t>Responsable</t>
  </si>
  <si>
    <t>  N° employé</t>
  </si>
  <si>
    <t>Date</t>
  </si>
  <si>
    <t>Compte</t>
  </si>
  <si>
    <t>Description</t>
  </si>
  <si>
    <t>Hôtel</t>
  </si>
  <si>
    <t>Transport</t>
  </si>
  <si>
    <t>Carburant</t>
  </si>
  <si>
    <t>Repas</t>
  </si>
  <si>
    <t>Téléphone</t>
  </si>
  <si>
    <t>Loisirs</t>
  </si>
  <si>
    <t>Divers</t>
  </si>
  <si>
    <t>Total</t>
  </si>
  <si>
    <t>Sous-total</t>
  </si>
  <si>
    <t>APPROUVÉ :</t>
  </si>
  <si>
    <t>REMARQUES : </t>
  </si>
  <si>
    <t>Avances</t>
  </si>
  <si>
    <t>FONCTIONS LOGIQUES ET CONDITIONNELLES</t>
  </si>
  <si>
    <t xml:space="preserve">Comment accéder à l'usage d'un Tableur ? </t>
  </si>
  <si>
    <t>Les logiciels gratuits ou payants, les Tableurs en ligne</t>
  </si>
  <si>
    <t>naviguer dans une feuille, dans un classeur, dans plusieurs classeurs ouverts</t>
  </si>
  <si>
    <t>Comment créer un classeur et naviguer simplement dans Excel ?</t>
  </si>
  <si>
    <t>Comment se servir des menus et outils d'Excel ?</t>
  </si>
  <si>
    <t>Fichiers, Edition, Affichage, Insertion Formats</t>
  </si>
  <si>
    <t>Outils, Données, Fenêtres</t>
  </si>
  <si>
    <t>L'aide contextuelle dans Excel</t>
  </si>
  <si>
    <t>Comment se servir des fonctions courantes d'Excel ?</t>
  </si>
  <si>
    <t>Fonctions logiques et conditionnelles</t>
  </si>
  <si>
    <t>Fonctions mathématiques simples (calculatrice)</t>
  </si>
  <si>
    <t>Fonctions Dates et Heures</t>
  </si>
  <si>
    <t>Fonctions Textes (majuscules, minuscules, concaténation,…)</t>
  </si>
  <si>
    <t>Fonctions financières (calcul de remboursement de prêt)</t>
  </si>
  <si>
    <t>Un Tableur c'est quoi? Pour faire Quoi ?</t>
  </si>
  <si>
    <t>gérer des listes simples ou volumineuses (stocker, classer, extraire, ordonner la base de données)</t>
  </si>
  <si>
    <t>produire des documents divers : devis, factures, budgets, simulations financières,…</t>
  </si>
  <si>
    <t>formater, présenter des données (tableaux, graphiques,…)</t>
  </si>
  <si>
    <t>Exemples : Facture Frais de déplacements, calendrier,…</t>
  </si>
  <si>
    <t>publier des données (publipostage, exporter dans d'autres applications (Word, Powerpoint, Outlook, Publisher,…)</t>
  </si>
  <si>
    <t>faire des calculs simples ou complexes et les stocker pour archiver ou réutiliser sans avoir à re-saisir</t>
  </si>
  <si>
    <t>installer Excel de Microsoft Office 97 2003 ou 2007</t>
  </si>
  <si>
    <t>astuces de manipulation du clavier avec Excel (touches clavier et raccourcis)</t>
  </si>
  <si>
    <t>Comment créer un Classeur et naviguer dans Excel ?</t>
  </si>
  <si>
    <t>Créer un Classeur :</t>
  </si>
  <si>
    <t>Fichier / nouveau</t>
  </si>
  <si>
    <t>installer Excel de Microsoft Office 97, 2003 ou 2007</t>
  </si>
  <si>
    <t>Initiation et perfectionnement Excel</t>
  </si>
  <si>
    <t>Office 2007 : versions et prix début 2008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</si>
</sst>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  <numFmt numFmtId="168" formatCode="[$-40C]d\-mmm\-yy;@"/>
    <numFmt numFmtId="169" formatCode="[$-F400]h:mm:ss\ AM/PM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IR£&quot;#,##0;\-&quot;IR£&quot;#,##0"/>
    <numFmt numFmtId="183" formatCode="&quot;IR£&quot;#,##0;[Red]\-&quot;IR£&quot;#,##0"/>
    <numFmt numFmtId="184" formatCode="&quot;IR£&quot;#,##0.00;\-&quot;IR£&quot;#,##0.00"/>
    <numFmt numFmtId="185" formatCode="&quot;IR£&quot;#,##0.00;[Red]\-&quot;IR£&quot;#,##0.00"/>
    <numFmt numFmtId="186" formatCode="_-&quot;IR£&quot;* #,##0_-;\-&quot;IR£&quot;* #,##0_-;_-&quot;IR£&quot;* &quot;-&quot;_-;_-@_-"/>
    <numFmt numFmtId="187" formatCode="_-&quot;IR£&quot;* #,##0.00_-;\-&quot;IR£&quot;* #,##0.00_-;_-&quot;IR£&quot;* &quot;-&quot;??_-;_-@_-"/>
    <numFmt numFmtId="188" formatCode="m/d/yyyy;;"/>
    <numFmt numFmtId="189" formatCode="_(&quot;$&quot;* #,##0.00_);_(&quot;$&quot;* \(#,##0.00\);_(&quot;$&quot;* &quot;-&quot;??_);_(@_)"/>
    <numFmt numFmtId="190" formatCode="_(* #,##0.00_)&quot;€&quot;;_(* \(#,##0.00&quot;€&quot;\);_(* &quot;-&quot;??_)&quot;€&quot;;_(@_)"/>
    <numFmt numFmtId="191" formatCode="hh:mm:ss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8"/>
      <color indexed="12"/>
      <name val="Arial Black"/>
      <family val="2"/>
    </font>
    <font>
      <sz val="10"/>
      <color indexed="12"/>
      <name val="Arial Black"/>
      <family val="2"/>
    </font>
    <font>
      <i/>
      <sz val="22"/>
      <name val="Arial"/>
      <family val="0"/>
    </font>
    <font>
      <b/>
      <i/>
      <sz val="22"/>
      <color indexed="10"/>
      <name val="Arial Black"/>
      <family val="2"/>
    </font>
    <font>
      <i/>
      <sz val="22"/>
      <color indexed="10"/>
      <name val="Arial"/>
      <family val="0"/>
    </font>
    <font>
      <sz val="24"/>
      <name val="Arial"/>
      <family val="2"/>
    </font>
    <font>
      <sz val="16"/>
      <name val="Arial"/>
      <family val="2"/>
    </font>
    <font>
      <b/>
      <i/>
      <sz val="22"/>
      <color indexed="10"/>
      <name val="Arial"/>
      <family val="0"/>
    </font>
    <font>
      <b/>
      <sz val="10"/>
      <color indexed="12"/>
      <name val="Arial Black"/>
      <family val="2"/>
    </font>
    <font>
      <sz val="16"/>
      <name val="Wingdings"/>
      <family val="0"/>
    </font>
    <font>
      <sz val="9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9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6"/>
      <color indexed="60"/>
      <name val="Arial"/>
      <family val="2"/>
    </font>
    <font>
      <b/>
      <sz val="18"/>
      <color indexed="23"/>
      <name val="Verdana"/>
      <family val="2"/>
    </font>
    <font>
      <sz val="18"/>
      <name val="Arial"/>
      <family val="0"/>
    </font>
    <font>
      <sz val="8"/>
      <name val="Century Gothic"/>
      <family val="2"/>
    </font>
    <font>
      <sz val="36"/>
      <name val="Century Gothic"/>
      <family val="2"/>
    </font>
    <font>
      <sz val="2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2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sz val="10"/>
      <color indexed="41"/>
      <name val="Tahoma"/>
      <family val="2"/>
    </font>
    <font>
      <b/>
      <sz val="16"/>
      <name val="Arial"/>
      <family val="2"/>
    </font>
    <font>
      <b/>
      <sz val="20"/>
      <color indexed="18"/>
      <name val="Arial"/>
      <family val="0"/>
    </font>
    <font>
      <sz val="20"/>
      <color indexed="18"/>
      <name val="Arial"/>
      <family val="0"/>
    </font>
    <font>
      <u val="single"/>
      <sz val="26"/>
      <color indexed="12"/>
      <name val="Arial Black"/>
      <family val="2"/>
    </font>
    <font>
      <sz val="2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lightHorizontal">
        <fgColor indexed="57"/>
        <bgColor indexed="50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center" wrapText="1"/>
    </xf>
    <xf numFmtId="0" fontId="3" fillId="0" borderId="0" xfId="0" applyFont="1" applyAlignment="1" quotePrefix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center"/>
    </xf>
    <xf numFmtId="14" fontId="3" fillId="0" borderId="0" xfId="0" applyNumberFormat="1" applyFont="1" applyAlignment="1" quotePrefix="1">
      <alignment horizontal="center"/>
    </xf>
    <xf numFmtId="22" fontId="3" fillId="0" borderId="0" xfId="0" applyNumberFormat="1" applyFont="1" applyAlignment="1" quotePrefix="1">
      <alignment horizontal="center"/>
    </xf>
    <xf numFmtId="49" fontId="0" fillId="0" borderId="0" xfId="0" applyNumberFormat="1" applyAlignment="1" quotePrefix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4" fontId="19" fillId="3" borderId="0" xfId="0" applyNumberFormat="1" applyFont="1" applyFill="1" applyBorder="1" applyAlignment="1">
      <alignment horizontal="left"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4" fontId="20" fillId="3" borderId="2" xfId="0" applyNumberFormat="1" applyFont="1" applyFill="1" applyBorder="1" applyAlignment="1">
      <alignment horizontal="left" vertical="center"/>
    </xf>
    <xf numFmtId="44" fontId="0" fillId="0" borderId="2" xfId="0" applyNumberForma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4" borderId="0" xfId="0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quotePrefix="1">
      <alignment vertical="center" wrapText="1"/>
    </xf>
    <xf numFmtId="0" fontId="6" fillId="0" borderId="0" xfId="0" applyFont="1" applyAlignment="1">
      <alignment vertical="center"/>
    </xf>
    <xf numFmtId="0" fontId="22" fillId="0" borderId="0" xfId="0" applyFont="1" applyAlignment="1" quotePrefix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 quotePrefix="1">
      <alignment vertical="center" wrapText="1"/>
    </xf>
    <xf numFmtId="0" fontId="28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69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 wrapText="1"/>
    </xf>
    <xf numFmtId="12" fontId="3" fillId="0" borderId="0" xfId="0" applyNumberFormat="1" applyFont="1" applyAlignment="1">
      <alignment/>
    </xf>
    <xf numFmtId="0" fontId="29" fillId="0" borderId="0" xfId="0" applyFont="1" applyAlignment="1">
      <alignment horizontal="left" vertical="center"/>
    </xf>
    <xf numFmtId="0" fontId="30" fillId="5" borderId="3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4" xfId="0" applyFont="1" applyFill="1" applyBorder="1" applyAlignment="1">
      <alignment vertical="center" wrapText="1"/>
    </xf>
    <xf numFmtId="0" fontId="31" fillId="7" borderId="5" xfId="0" applyFont="1" applyFill="1" applyBorder="1" applyAlignment="1">
      <alignment vertical="center" wrapText="1"/>
    </xf>
    <xf numFmtId="0" fontId="31" fillId="7" borderId="6" xfId="0" applyFont="1" applyFill="1" applyBorder="1" applyAlignment="1">
      <alignment vertical="center" wrapText="1"/>
    </xf>
    <xf numFmtId="0" fontId="31" fillId="6" borderId="4" xfId="0" applyFont="1" applyFill="1" applyBorder="1" applyAlignment="1">
      <alignment vertical="center" wrapText="1"/>
    </xf>
    <xf numFmtId="0" fontId="31" fillId="6" borderId="5" xfId="0" applyFont="1" applyFill="1" applyBorder="1" applyAlignment="1">
      <alignment vertical="center" wrapText="1"/>
    </xf>
    <xf numFmtId="0" fontId="31" fillId="6" borderId="6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/>
    </xf>
    <xf numFmtId="0" fontId="43" fillId="7" borderId="0" xfId="0" applyFont="1" applyFill="1" applyAlignment="1">
      <alignment vertical="center"/>
    </xf>
    <xf numFmtId="0" fontId="43" fillId="8" borderId="7" xfId="0" applyFont="1" applyFill="1" applyBorder="1" applyAlignment="1">
      <alignment horizontal="center" vertical="center"/>
    </xf>
    <xf numFmtId="0" fontId="43" fillId="8" borderId="8" xfId="0" applyFont="1" applyFill="1" applyBorder="1" applyAlignment="1">
      <alignment horizontal="center" vertical="center"/>
    </xf>
    <xf numFmtId="0" fontId="43" fillId="8" borderId="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left" vertical="center" indent="1"/>
    </xf>
    <xf numFmtId="0" fontId="51" fillId="9" borderId="11" xfId="0" applyFont="1" applyFill="1" applyBorder="1" applyAlignment="1">
      <alignment horizontal="center" vertical="center"/>
    </xf>
    <xf numFmtId="0" fontId="38" fillId="7" borderId="0" xfId="0" applyFont="1" applyFill="1" applyAlignment="1">
      <alignment vertical="center"/>
    </xf>
    <xf numFmtId="0" fontId="39" fillId="7" borderId="0" xfId="0" applyFont="1" applyFill="1" applyAlignment="1">
      <alignment vertical="center"/>
    </xf>
    <xf numFmtId="0" fontId="40" fillId="7" borderId="0" xfId="0" applyFont="1" applyFill="1" applyAlignment="1">
      <alignment horizontal="center" vertical="center"/>
    </xf>
    <xf numFmtId="0" fontId="41" fillId="7" borderId="0" xfId="0" applyFont="1" applyFill="1" applyAlignment="1">
      <alignment vertical="center"/>
    </xf>
    <xf numFmtId="0" fontId="43" fillId="7" borderId="12" xfId="0" applyFont="1" applyFill="1" applyBorder="1" applyAlignment="1">
      <alignment horizontal="left" vertical="center" indent="1"/>
    </xf>
    <xf numFmtId="0" fontId="43" fillId="7" borderId="13" xfId="0" applyFont="1" applyFill="1" applyBorder="1" applyAlignment="1">
      <alignment horizontal="left" vertical="center" indent="1"/>
    </xf>
    <xf numFmtId="0" fontId="43" fillId="10" borderId="13" xfId="0" applyFont="1" applyFill="1" applyBorder="1" applyAlignment="1">
      <alignment horizontal="left" vertical="center" indent="1"/>
    </xf>
    <xf numFmtId="0" fontId="43" fillId="10" borderId="14" xfId="0" applyFont="1" applyFill="1" applyBorder="1" applyAlignment="1">
      <alignment horizontal="left" vertical="center" indent="1"/>
    </xf>
    <xf numFmtId="0" fontId="41" fillId="7" borderId="0" xfId="0" applyFont="1" applyFill="1" applyAlignment="1">
      <alignment horizontal="left" vertical="center" indent="1"/>
    </xf>
    <xf numFmtId="0" fontId="43" fillId="7" borderId="15" xfId="0" applyFont="1" applyFill="1" applyBorder="1" applyAlignment="1">
      <alignment horizontal="left" vertical="center" indent="1"/>
    </xf>
    <xf numFmtId="0" fontId="43" fillId="7" borderId="16" xfId="0" applyFont="1" applyFill="1" applyBorder="1" applyAlignment="1">
      <alignment horizontal="left" vertical="center" indent="1"/>
    </xf>
    <xf numFmtId="0" fontId="43" fillId="7" borderId="17" xfId="0" applyFont="1" applyFill="1" applyBorder="1" applyAlignment="1">
      <alignment horizontal="left" vertical="center" indent="1"/>
    </xf>
    <xf numFmtId="0" fontId="43" fillId="7" borderId="18" xfId="0" applyFont="1" applyFill="1" applyBorder="1" applyAlignment="1">
      <alignment horizontal="left" vertical="center" indent="1"/>
    </xf>
    <xf numFmtId="0" fontId="43" fillId="10" borderId="18" xfId="0" applyFont="1" applyFill="1" applyBorder="1" applyAlignment="1">
      <alignment horizontal="left" vertical="center" indent="1"/>
    </xf>
    <xf numFmtId="0" fontId="43" fillId="10" borderId="19" xfId="0" applyFont="1" applyFill="1" applyBorder="1" applyAlignment="1">
      <alignment horizontal="left" vertical="center" indent="1"/>
    </xf>
    <xf numFmtId="0" fontId="43" fillId="7" borderId="20" xfId="0" applyFont="1" applyFill="1" applyBorder="1" applyAlignment="1">
      <alignment horizontal="left" vertical="center" indent="1"/>
    </xf>
    <xf numFmtId="0" fontId="43" fillId="7" borderId="21" xfId="0" applyFont="1" applyFill="1" applyBorder="1" applyAlignment="1">
      <alignment horizontal="left" vertical="center" indent="1"/>
    </xf>
    <xf numFmtId="0" fontId="43" fillId="7" borderId="22" xfId="0" applyFont="1" applyFill="1" applyBorder="1" applyAlignment="1">
      <alignment horizontal="left" vertical="center" indent="1"/>
    </xf>
    <xf numFmtId="0" fontId="43" fillId="7" borderId="23" xfId="0" applyFont="1" applyFill="1" applyBorder="1" applyAlignment="1">
      <alignment horizontal="left" vertical="center" indent="1"/>
    </xf>
    <xf numFmtId="0" fontId="43" fillId="10" borderId="24" xfId="0" applyFont="1" applyFill="1" applyBorder="1" applyAlignment="1">
      <alignment horizontal="left" vertical="center" indent="1"/>
    </xf>
    <xf numFmtId="0" fontId="43" fillId="7" borderId="25" xfId="0" applyFont="1" applyFill="1" applyBorder="1" applyAlignment="1">
      <alignment horizontal="left" vertical="center" indent="1"/>
    </xf>
    <xf numFmtId="0" fontId="43" fillId="11" borderId="21" xfId="0" applyFont="1" applyFill="1" applyBorder="1" applyAlignment="1">
      <alignment horizontal="left" vertical="center" indent="1"/>
    </xf>
    <xf numFmtId="0" fontId="43" fillId="11" borderId="22" xfId="0" applyFont="1" applyFill="1" applyBorder="1" applyAlignment="1">
      <alignment horizontal="left" vertical="center" indent="1"/>
    </xf>
    <xf numFmtId="0" fontId="43" fillId="11" borderId="23" xfId="0" applyFont="1" applyFill="1" applyBorder="1" applyAlignment="1">
      <alignment horizontal="left" vertical="center" indent="1"/>
    </xf>
    <xf numFmtId="0" fontId="43" fillId="11" borderId="25" xfId="0" applyFont="1" applyFill="1" applyBorder="1" applyAlignment="1">
      <alignment horizontal="left" vertical="center" indent="1"/>
    </xf>
    <xf numFmtId="0" fontId="41" fillId="7" borderId="0" xfId="0" applyFont="1" applyFill="1" applyAlignment="1">
      <alignment horizontal="left" vertical="center" wrapText="1"/>
    </xf>
    <xf numFmtId="0" fontId="41" fillId="10" borderId="0" xfId="0" applyFont="1" applyFill="1" applyAlignment="1">
      <alignment horizontal="left" vertical="center" wrapText="1"/>
    </xf>
    <xf numFmtId="0" fontId="41" fillId="11" borderId="0" xfId="0" applyFont="1" applyFill="1" applyAlignment="1">
      <alignment horizontal="left" vertical="center" wrapText="1"/>
    </xf>
    <xf numFmtId="0" fontId="43" fillId="7" borderId="0" xfId="0" applyFont="1" applyFill="1" applyBorder="1" applyAlignment="1">
      <alignment horizontal="left" vertical="center" indent="1"/>
    </xf>
    <xf numFmtId="0" fontId="43" fillId="7" borderId="19" xfId="0" applyFont="1" applyFill="1" applyBorder="1" applyAlignment="1">
      <alignment horizontal="left" vertical="center" indent="1"/>
    </xf>
    <xf numFmtId="0" fontId="43" fillId="7" borderId="24" xfId="0" applyFont="1" applyFill="1" applyBorder="1" applyAlignment="1">
      <alignment horizontal="left" vertical="center" indent="1"/>
    </xf>
    <xf numFmtId="0" fontId="43" fillId="10" borderId="25" xfId="0" applyFont="1" applyFill="1" applyBorder="1" applyAlignment="1">
      <alignment horizontal="left" vertical="center" indent="1"/>
    </xf>
    <xf numFmtId="0" fontId="43" fillId="7" borderId="26" xfId="0" applyFont="1" applyFill="1" applyBorder="1" applyAlignment="1">
      <alignment horizontal="left" vertical="center" indent="1"/>
    </xf>
    <xf numFmtId="0" fontId="43" fillId="7" borderId="0" xfId="0" applyFont="1" applyFill="1" applyAlignment="1">
      <alignment horizontal="left" vertical="center" indent="1"/>
    </xf>
    <xf numFmtId="0" fontId="43" fillId="10" borderId="0" xfId="0" applyFont="1" applyFill="1" applyAlignment="1">
      <alignment horizontal="left" vertical="center" indent="1"/>
    </xf>
    <xf numFmtId="0" fontId="38" fillId="7" borderId="0" xfId="0" applyFont="1" applyFill="1" applyAlignment="1">
      <alignment horizontal="left" vertical="center" indent="1"/>
    </xf>
    <xf numFmtId="0" fontId="43" fillId="10" borderId="17" xfId="0" applyFont="1" applyFill="1" applyBorder="1" applyAlignment="1">
      <alignment horizontal="left" vertical="center" indent="1"/>
    </xf>
    <xf numFmtId="0" fontId="43" fillId="10" borderId="22" xfId="0" applyFont="1" applyFill="1" applyBorder="1" applyAlignment="1">
      <alignment horizontal="left" vertical="center" indent="1"/>
    </xf>
    <xf numFmtId="0" fontId="43" fillId="10" borderId="27" xfId="0" applyFont="1" applyFill="1" applyBorder="1" applyAlignment="1">
      <alignment horizontal="left" vertical="center" indent="1"/>
    </xf>
    <xf numFmtId="0" fontId="43" fillId="7" borderId="27" xfId="0" applyFont="1" applyFill="1" applyBorder="1" applyAlignment="1">
      <alignment horizontal="left" vertical="center" indent="1"/>
    </xf>
    <xf numFmtId="0" fontId="38" fillId="7" borderId="0" xfId="0" applyFont="1" applyFill="1" applyAlignment="1">
      <alignment horizontal="left" vertical="center" wrapText="1"/>
    </xf>
    <xf numFmtId="0" fontId="38" fillId="7" borderId="0" xfId="0" applyFont="1" applyFill="1" applyAlignment="1">
      <alignment vertical="center" wrapText="1"/>
    </xf>
    <xf numFmtId="0" fontId="43" fillId="7" borderId="28" xfId="0" applyFont="1" applyFill="1" applyBorder="1" applyAlignment="1">
      <alignment horizontal="left" vertical="center" indent="1"/>
    </xf>
    <xf numFmtId="0" fontId="4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0" fillId="0" borderId="0" xfId="0" applyFont="1" applyAlignment="1">
      <alignment/>
    </xf>
    <xf numFmtId="14" fontId="44" fillId="0" borderId="0" xfId="0" applyNumberFormat="1" applyFont="1" applyAlignment="1">
      <alignment/>
    </xf>
    <xf numFmtId="0" fontId="51" fillId="9" borderId="29" xfId="0" applyFont="1" applyFill="1" applyBorder="1" applyAlignment="1">
      <alignment horizontal="center" vertical="center"/>
    </xf>
    <xf numFmtId="0" fontId="51" fillId="9" borderId="30" xfId="0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12" borderId="29" xfId="0" applyNumberFormat="1" applyFont="1" applyFill="1" applyBorder="1" applyAlignment="1">
      <alignment horizontal="center"/>
    </xf>
    <xf numFmtId="0" fontId="44" fillId="12" borderId="32" xfId="0" applyFont="1" applyFill="1" applyBorder="1" applyAlignment="1">
      <alignment horizontal="left" wrapText="1"/>
    </xf>
    <xf numFmtId="0" fontId="44" fillId="12" borderId="33" xfId="0" applyFont="1" applyFill="1" applyBorder="1" applyAlignment="1">
      <alignment horizontal="left" wrapText="1" indent="1"/>
    </xf>
    <xf numFmtId="189" fontId="44" fillId="12" borderId="33" xfId="0" applyNumberFormat="1" applyFont="1" applyFill="1" applyBorder="1" applyAlignment="1">
      <alignment horizontal="center"/>
    </xf>
    <xf numFmtId="14" fontId="44" fillId="0" borderId="34" xfId="0" applyNumberFormat="1" applyFont="1" applyBorder="1" applyAlignment="1">
      <alignment horizontal="center"/>
    </xf>
    <xf numFmtId="0" fontId="44" fillId="0" borderId="35" xfId="0" applyFont="1" applyBorder="1" applyAlignment="1">
      <alignment horizontal="left" wrapText="1"/>
    </xf>
    <xf numFmtId="0" fontId="44" fillId="0" borderId="36" xfId="0" applyFont="1" applyBorder="1" applyAlignment="1">
      <alignment horizontal="left" wrapText="1" indent="1"/>
    </xf>
    <xf numFmtId="190" fontId="44" fillId="0" borderId="36" xfId="0" applyNumberFormat="1" applyFont="1" applyBorder="1" applyAlignment="1">
      <alignment horizontal="center"/>
    </xf>
    <xf numFmtId="14" fontId="44" fillId="12" borderId="37" xfId="0" applyNumberFormat="1" applyFont="1" applyFill="1" applyBorder="1" applyAlignment="1">
      <alignment horizontal="center"/>
    </xf>
    <xf numFmtId="0" fontId="44" fillId="12" borderId="38" xfId="0" applyFont="1" applyFill="1" applyBorder="1" applyAlignment="1">
      <alignment horizontal="left" wrapText="1"/>
    </xf>
    <xf numFmtId="0" fontId="44" fillId="12" borderId="39" xfId="0" applyFont="1" applyFill="1" applyBorder="1" applyAlignment="1">
      <alignment horizontal="left" wrapText="1" indent="1"/>
    </xf>
    <xf numFmtId="190" fontId="44" fillId="12" borderId="39" xfId="0" applyNumberFormat="1" applyFont="1" applyFill="1" applyBorder="1" applyAlignment="1">
      <alignment horizontal="center"/>
    </xf>
    <xf numFmtId="14" fontId="44" fillId="0" borderId="37" xfId="0" applyNumberFormat="1" applyFont="1" applyBorder="1" applyAlignment="1">
      <alignment horizontal="center"/>
    </xf>
    <xf numFmtId="0" fontId="44" fillId="0" borderId="38" xfId="0" applyFont="1" applyBorder="1" applyAlignment="1">
      <alignment horizontal="left" wrapText="1"/>
    </xf>
    <xf numFmtId="0" fontId="44" fillId="0" borderId="39" xfId="0" applyFont="1" applyBorder="1" applyAlignment="1">
      <alignment horizontal="left" wrapText="1" indent="1"/>
    </xf>
    <xf numFmtId="190" fontId="44" fillId="0" borderId="39" xfId="0" applyNumberFormat="1" applyFont="1" applyBorder="1" applyAlignment="1">
      <alignment horizontal="center"/>
    </xf>
    <xf numFmtId="0" fontId="44" fillId="0" borderId="39" xfId="0" applyFont="1" applyBorder="1" applyAlignment="1">
      <alignment horizontal="left" wrapText="1"/>
    </xf>
    <xf numFmtId="14" fontId="44" fillId="7" borderId="37" xfId="0" applyNumberFormat="1" applyFont="1" applyFill="1" applyBorder="1" applyAlignment="1">
      <alignment horizontal="center"/>
    </xf>
    <xf numFmtId="0" fontId="44" fillId="7" borderId="38" xfId="0" applyFont="1" applyFill="1" applyBorder="1" applyAlignment="1">
      <alignment horizontal="left" wrapText="1"/>
    </xf>
    <xf numFmtId="0" fontId="44" fillId="7" borderId="39" xfId="0" applyFont="1" applyFill="1" applyBorder="1" applyAlignment="1">
      <alignment horizontal="left" wrapText="1" indent="1"/>
    </xf>
    <xf numFmtId="190" fontId="44" fillId="7" borderId="39" xfId="0" applyNumberFormat="1" applyFont="1" applyFill="1" applyBorder="1" applyAlignment="1">
      <alignment horizontal="center"/>
    </xf>
    <xf numFmtId="14" fontId="44" fillId="12" borderId="40" xfId="0" applyNumberFormat="1" applyFont="1" applyFill="1" applyBorder="1" applyAlignment="1">
      <alignment horizontal="center"/>
    </xf>
    <xf numFmtId="0" fontId="44" fillId="12" borderId="41" xfId="0" applyFont="1" applyFill="1" applyBorder="1" applyAlignment="1">
      <alignment horizontal="left" wrapText="1"/>
    </xf>
    <xf numFmtId="0" fontId="44" fillId="12" borderId="42" xfId="0" applyFont="1" applyFill="1" applyBorder="1" applyAlignment="1">
      <alignment horizontal="left" wrapText="1" indent="1"/>
    </xf>
    <xf numFmtId="190" fontId="44" fillId="12" borderId="42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43" xfId="0" applyFont="1" applyBorder="1" applyAlignment="1">
      <alignment horizontal="center"/>
    </xf>
    <xf numFmtId="190" fontId="52" fillId="13" borderId="44" xfId="0" applyNumberFormat="1" applyFon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90" fontId="44" fillId="0" borderId="45" xfId="0" applyNumberFormat="1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188" fontId="54" fillId="14" borderId="21" xfId="0" applyNumberFormat="1" applyFont="1" applyFill="1" applyBorder="1" applyAlignment="1">
      <alignment horizontal="left"/>
    </xf>
    <xf numFmtId="190" fontId="44" fillId="14" borderId="31" xfId="0" applyNumberFormat="1" applyFont="1" applyFill="1" applyBorder="1" applyAlignment="1">
      <alignment horizontal="center"/>
    </xf>
    <xf numFmtId="190" fontId="44" fillId="14" borderId="45" xfId="0" applyNumberFormat="1" applyFont="1" applyFill="1" applyBorder="1" applyAlignment="1">
      <alignment horizontal="center"/>
    </xf>
    <xf numFmtId="190" fontId="44" fillId="14" borderId="47" xfId="0" applyNumberFormat="1" applyFont="1" applyFill="1" applyBorder="1" applyAlignment="1">
      <alignment horizontal="center"/>
    </xf>
    <xf numFmtId="190" fontId="44" fillId="14" borderId="44" xfId="0" applyNumberFormat="1" applyFont="1" applyFill="1" applyBorder="1" applyAlignment="1">
      <alignment horizontal="center"/>
    </xf>
    <xf numFmtId="190" fontId="44" fillId="14" borderId="42" xfId="0" applyNumberFormat="1" applyFont="1" applyFill="1" applyBorder="1" applyAlignment="1">
      <alignment horizontal="center"/>
    </xf>
    <xf numFmtId="190" fontId="44" fillId="14" borderId="48" xfId="0" applyNumberFormat="1" applyFont="1" applyFill="1" applyBorder="1" applyAlignment="1">
      <alignment horizontal="center"/>
    </xf>
    <xf numFmtId="190" fontId="44" fillId="14" borderId="49" xfId="0" applyNumberFormat="1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90" fontId="44" fillId="0" borderId="36" xfId="0" applyNumberFormat="1" applyFont="1" applyBorder="1" applyAlignment="1">
      <alignment horizontal="center"/>
    </xf>
    <xf numFmtId="190" fontId="44" fillId="7" borderId="50" xfId="0" applyNumberFormat="1" applyFont="1" applyFill="1" applyBorder="1" applyAlignment="1">
      <alignment horizontal="center"/>
    </xf>
    <xf numFmtId="0" fontId="45" fillId="1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1" fillId="9" borderId="11" xfId="0" applyFont="1" applyFill="1" applyBorder="1" applyAlignment="1">
      <alignment horizontal="center" vertical="center"/>
    </xf>
    <xf numFmtId="0" fontId="51" fillId="9" borderId="51" xfId="0" applyFont="1" applyFill="1" applyBorder="1" applyAlignment="1">
      <alignment horizontal="center" vertical="center"/>
    </xf>
    <xf numFmtId="189" fontId="44" fillId="12" borderId="52" xfId="0" applyNumberFormat="1" applyFont="1" applyFill="1" applyBorder="1" applyAlignment="1">
      <alignment horizontal="center"/>
    </xf>
    <xf numFmtId="189" fontId="44" fillId="12" borderId="53" xfId="0" applyNumberFormat="1" applyFont="1" applyFill="1" applyBorder="1" applyAlignment="1">
      <alignment horizontal="center"/>
    </xf>
    <xf numFmtId="0" fontId="58" fillId="0" borderId="0" xfId="16" applyFont="1" applyAlignment="1">
      <alignment horizontal="center"/>
    </xf>
    <xf numFmtId="0" fontId="59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7" borderId="54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2" fillId="7" borderId="55" xfId="0" applyFont="1" applyFill="1" applyBorder="1" applyAlignment="1">
      <alignment vertical="center" wrapText="1"/>
    </xf>
    <xf numFmtId="0" fontId="32" fillId="7" borderId="55" xfId="0" applyFont="1" applyFill="1" applyBorder="1" applyAlignment="1">
      <alignment horizontal="center" vertical="center" wrapText="1"/>
    </xf>
    <xf numFmtId="0" fontId="30" fillId="7" borderId="54" xfId="0" applyFont="1" applyFill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3" fillId="0" borderId="5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0" fontId="31" fillId="7" borderId="5" xfId="0" applyFont="1" applyFill="1" applyBorder="1" applyAlignment="1">
      <alignment vertical="center" wrapText="1"/>
    </xf>
    <xf numFmtId="0" fontId="31" fillId="7" borderId="6" xfId="0" applyFont="1" applyFill="1" applyBorder="1" applyAlignment="1">
      <alignment vertical="center" wrapText="1"/>
    </xf>
    <xf numFmtId="0" fontId="31" fillId="6" borderId="4" xfId="0" applyFont="1" applyFill="1" applyBorder="1" applyAlignment="1">
      <alignment vertical="center" wrapText="1"/>
    </xf>
    <xf numFmtId="0" fontId="31" fillId="6" borderId="5" xfId="0" applyFont="1" applyFill="1" applyBorder="1" applyAlignment="1">
      <alignment vertical="center" wrapText="1"/>
    </xf>
    <xf numFmtId="0" fontId="31" fillId="6" borderId="6" xfId="0" applyFont="1" applyFill="1" applyBorder="1" applyAlignment="1">
      <alignment vertical="center" wrapText="1"/>
    </xf>
    <xf numFmtId="0" fontId="42" fillId="15" borderId="56" xfId="0" applyFont="1" applyFill="1" applyBorder="1" applyAlignment="1">
      <alignment horizontal="center" vertical="center"/>
    </xf>
    <xf numFmtId="0" fontId="42" fillId="15" borderId="57" xfId="0" applyFont="1" applyFill="1" applyBorder="1" applyAlignment="1">
      <alignment horizontal="center" vertical="center"/>
    </xf>
    <xf numFmtId="0" fontId="42" fillId="15" borderId="29" xfId="0" applyFont="1" applyFill="1" applyBorder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190" fontId="44" fillId="12" borderId="50" xfId="0" applyNumberFormat="1" applyFont="1" applyFill="1" applyBorder="1" applyAlignment="1">
      <alignment horizontal="center"/>
    </xf>
    <xf numFmtId="190" fontId="0" fillId="0" borderId="58" xfId="0" applyNumberFormat="1" applyBorder="1" applyAlignment="1">
      <alignment horizontal="center"/>
    </xf>
    <xf numFmtId="190" fontId="44" fillId="0" borderId="58" xfId="0" applyNumberFormat="1" applyFont="1" applyBorder="1" applyAlignment="1">
      <alignment horizontal="center"/>
    </xf>
    <xf numFmtId="190" fontId="44" fillId="12" borderId="36" xfId="0" applyNumberFormat="1" applyFont="1" applyFill="1" applyBorder="1" applyAlignment="1">
      <alignment horizontal="center"/>
    </xf>
    <xf numFmtId="190" fontId="44" fillId="12" borderId="58" xfId="0" applyNumberFormat="1" applyFont="1" applyFill="1" applyBorder="1" applyAlignment="1">
      <alignment horizontal="center"/>
    </xf>
    <xf numFmtId="0" fontId="44" fillId="12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8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48" fillId="0" borderId="21" xfId="0" applyNumberFormat="1" applyFont="1" applyBorder="1" applyAlignment="1">
      <alignment horizontal="left"/>
    </xf>
    <xf numFmtId="0" fontId="48" fillId="0" borderId="46" xfId="0" applyFont="1" applyBorder="1" applyAlignment="1">
      <alignment horizontal="left"/>
    </xf>
    <xf numFmtId="49" fontId="48" fillId="0" borderId="46" xfId="0" applyNumberFormat="1" applyFont="1" applyBorder="1" applyAlignment="1">
      <alignment horizontal="left"/>
    </xf>
    <xf numFmtId="190" fontId="44" fillId="7" borderId="36" xfId="0" applyNumberFormat="1" applyFont="1" applyFill="1" applyBorder="1" applyAlignment="1">
      <alignment horizontal="center"/>
    </xf>
    <xf numFmtId="190" fontId="44" fillId="7" borderId="58" xfId="0" applyNumberFormat="1" applyFont="1" applyFill="1" applyBorder="1" applyAlignment="1">
      <alignment horizontal="center"/>
    </xf>
    <xf numFmtId="190" fontId="44" fillId="12" borderId="59" xfId="0" applyNumberFormat="1" applyFont="1" applyFill="1" applyBorder="1" applyAlignment="1">
      <alignment horizontal="center"/>
    </xf>
    <xf numFmtId="190" fontId="44" fillId="12" borderId="60" xfId="0" applyNumberFormat="1" applyFont="1" applyFill="1" applyBorder="1" applyAlignment="1">
      <alignment horizontal="center"/>
    </xf>
    <xf numFmtId="190" fontId="44" fillId="14" borderId="61" xfId="0" applyNumberFormat="1" applyFont="1" applyFill="1" applyBorder="1" applyAlignment="1">
      <alignment horizontal="center"/>
    </xf>
    <xf numFmtId="190" fontId="44" fillId="14" borderId="62" xfId="0" applyNumberFormat="1" applyFont="1" applyFill="1" applyBorder="1" applyAlignment="1">
      <alignment horizontal="center"/>
    </xf>
    <xf numFmtId="0" fontId="25" fillId="0" borderId="0" xfId="0" applyFont="1" applyAlignment="1" quotePrefix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Relationship Id="rId17" Type="http://schemas.openxmlformats.org/officeDocument/2006/relationships/hyperlink" Target="#" /><Relationship Id="rId18" Type="http://schemas.openxmlformats.org/officeDocument/2006/relationships/hyperlink" Target="#" /><Relationship Id="rId19" Type="http://schemas.openxmlformats.org/officeDocument/2006/relationships/hyperlink" Target="#" /><Relationship Id="rId20" Type="http://schemas.openxmlformats.org/officeDocument/2006/relationships/hyperlink" Target="#" /><Relationship Id="rId21" Type="http://schemas.openxmlformats.org/officeDocument/2006/relationships/hyperlink" Target="#" /><Relationship Id="rId22" Type="http://schemas.openxmlformats.org/officeDocument/2006/relationships/hyperlink" Target="#" /><Relationship Id="rId23" Type="http://schemas.openxmlformats.org/officeDocument/2006/relationships/hyperlink" Target="#" /><Relationship Id="rId24" Type="http://schemas.openxmlformats.org/officeDocument/2006/relationships/hyperlink" Target="#" /><Relationship Id="rId25" Type="http://schemas.openxmlformats.org/officeDocument/2006/relationships/hyperlink" Target="#" /><Relationship Id="rId26" Type="http://schemas.openxmlformats.org/officeDocument/2006/relationships/hyperlink" Target="#" /><Relationship Id="rId27" Type="http://schemas.openxmlformats.org/officeDocument/2006/relationships/hyperlink" Target="#" /><Relationship Id="rId28" Type="http://schemas.openxmlformats.org/officeDocument/2006/relationships/hyperlink" Target="#" /><Relationship Id="rId29" Type="http://schemas.openxmlformats.org/officeDocument/2006/relationships/hyperlink" Target="#" /><Relationship Id="rId30" Type="http://schemas.openxmlformats.org/officeDocument/2006/relationships/hyperlink" Target="#" /><Relationship Id="rId31" Type="http://schemas.openxmlformats.org/officeDocument/2006/relationships/hyperlink" Target="#" /><Relationship Id="rId32" Type="http://schemas.openxmlformats.org/officeDocument/2006/relationships/hyperlink" Target="#" /><Relationship Id="rId33" Type="http://schemas.openxmlformats.org/officeDocument/2006/relationships/hyperlink" Target="#" /><Relationship Id="rId34" Type="http://schemas.openxmlformats.org/officeDocument/2006/relationships/hyperlink" Target="#" /><Relationship Id="rId35" Type="http://schemas.openxmlformats.org/officeDocument/2006/relationships/hyperlink" Target="#" /><Relationship Id="rId36" Type="http://schemas.openxmlformats.org/officeDocument/2006/relationships/hyperlink" Target="#" /><Relationship Id="rId37" Type="http://schemas.openxmlformats.org/officeDocument/2006/relationships/hyperlink" Target="#" /><Relationship Id="rId38" Type="http://schemas.openxmlformats.org/officeDocument/2006/relationships/hyperlink" Target="#" /><Relationship Id="rId39" Type="http://schemas.openxmlformats.org/officeDocument/2006/relationships/hyperlink" Target="#" /><Relationship Id="rId40" Type="http://schemas.openxmlformats.org/officeDocument/2006/relationships/hyperlink" Target="#" /><Relationship Id="rId41" Type="http://schemas.openxmlformats.org/officeDocument/2006/relationships/hyperlink" Target="#" /><Relationship Id="rId42" Type="http://schemas.openxmlformats.org/officeDocument/2006/relationships/hyperlink" Target="#" /><Relationship Id="rId43" Type="http://schemas.openxmlformats.org/officeDocument/2006/relationships/hyperlink" Target="#" /><Relationship Id="rId44" Type="http://schemas.openxmlformats.org/officeDocument/2006/relationships/hyperlink" Target="#" /><Relationship Id="rId45" Type="http://schemas.openxmlformats.org/officeDocument/2006/relationships/hyperlink" Target="#" /><Relationship Id="rId46" Type="http://schemas.openxmlformats.org/officeDocument/2006/relationships/hyperlink" Target="#" /><Relationship Id="rId47" Type="http://schemas.openxmlformats.org/officeDocument/2006/relationships/hyperlink" Target="#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infoweb17.free.fr/Excel.htm" TargetMode="External" /><Relationship Id="rId3" Type="http://schemas.openxmlformats.org/officeDocument/2006/relationships/hyperlink" Target="http://infoweb17.free.fr/Excel.htm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5</xdr:row>
      <xdr:rowOff>142875</xdr:rowOff>
    </xdr:from>
    <xdr:to>
      <xdr:col>9</xdr:col>
      <xdr:colOff>742950</xdr:colOff>
      <xdr:row>14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162050" y="952500"/>
          <a:ext cx="6438900" cy="1381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... débuter avec</a:t>
          </a:r>
        </a:p>
      </xdr:txBody>
    </xdr:sp>
    <xdr:clientData/>
  </xdr:twoCellAnchor>
  <xdr:twoCellAnchor>
    <xdr:from>
      <xdr:col>5</xdr:col>
      <xdr:colOff>171450</xdr:colOff>
      <xdr:row>24</xdr:row>
      <xdr:rowOff>95250</xdr:rowOff>
    </xdr:from>
    <xdr:to>
      <xdr:col>13</xdr:col>
      <xdr:colOff>514350</xdr:colOff>
      <xdr:row>33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3981450" y="3981450"/>
          <a:ext cx="6438900" cy="1381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EXCEL ...</a:t>
          </a:r>
        </a:p>
      </xdr:txBody>
    </xdr:sp>
    <xdr:clientData/>
  </xdr:twoCellAnchor>
  <xdr:twoCellAnchor>
    <xdr:from>
      <xdr:col>1</xdr:col>
      <xdr:colOff>238125</xdr:colOff>
      <xdr:row>41</xdr:row>
      <xdr:rowOff>95250</xdr:rowOff>
    </xdr:from>
    <xdr:to>
      <xdr:col>13</xdr:col>
      <xdr:colOff>419100</xdr:colOff>
      <xdr:row>43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000125" y="6734175"/>
          <a:ext cx="93249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Club informatique Saintongeais Guy NEAULEAU - Mardi 8 janvier 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47625</xdr:rowOff>
    </xdr:from>
    <xdr:to>
      <xdr:col>2</xdr:col>
      <xdr:colOff>657225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342900" y="209550"/>
          <a:ext cx="20383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Plan Général :</a:t>
          </a:r>
        </a:p>
      </xdr:txBody>
    </xdr:sp>
    <xdr:clientData/>
  </xdr:twoCellAnchor>
  <xdr:twoCellAnchor>
    <xdr:from>
      <xdr:col>0</xdr:col>
      <xdr:colOff>314325</xdr:colOff>
      <xdr:row>32</xdr:row>
      <xdr:rowOff>85725</xdr:rowOff>
    </xdr:from>
    <xdr:to>
      <xdr:col>2</xdr:col>
      <xdr:colOff>628650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14325" y="7191375"/>
          <a:ext cx="20383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Conclusion :</a:t>
          </a:r>
        </a:p>
      </xdr:txBody>
    </xdr:sp>
    <xdr:clientData/>
  </xdr:twoCellAnchor>
  <xdr:twoCellAnchor>
    <xdr:from>
      <xdr:col>2</xdr:col>
      <xdr:colOff>276225</xdr:colOff>
      <xdr:row>36</xdr:row>
      <xdr:rowOff>95250</xdr:rowOff>
    </xdr:from>
    <xdr:to>
      <xdr:col>2</xdr:col>
      <xdr:colOff>8648700</xdr:colOff>
      <xdr:row>38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000250" y="7848600"/>
          <a:ext cx="8362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Excel est fait pour les pour les "savants" et pour tout le monde...  </a:t>
          </a:r>
        </a:p>
      </xdr:txBody>
    </xdr:sp>
    <xdr:clientData/>
  </xdr:twoCellAnchor>
  <xdr:twoCellAnchor>
    <xdr:from>
      <xdr:col>0</xdr:col>
      <xdr:colOff>219075</xdr:colOff>
      <xdr:row>3</xdr:row>
      <xdr:rowOff>76200</xdr:rowOff>
    </xdr:from>
    <xdr:to>
      <xdr:col>0</xdr:col>
      <xdr:colOff>838200</xdr:colOff>
      <xdr:row>3</xdr:row>
      <xdr:rowOff>323850</xdr:rowOff>
    </xdr:to>
    <xdr:sp>
      <xdr:nvSpPr>
        <xdr:cNvPr id="4" name="AutoShape 4"/>
        <xdr:cNvSpPr>
          <a:spLocks/>
        </xdr:cNvSpPr>
      </xdr:nvSpPr>
      <xdr:spPr>
        <a:xfrm>
          <a:off x="219075" y="8572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28575</xdr:rowOff>
    </xdr:from>
    <xdr:to>
      <xdr:col>0</xdr:col>
      <xdr:colOff>857250</xdr:colOff>
      <xdr:row>7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238125" y="17621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76200</xdr:rowOff>
    </xdr:from>
    <xdr:to>
      <xdr:col>0</xdr:col>
      <xdr:colOff>838200</xdr:colOff>
      <xdr:row>14</xdr:row>
      <xdr:rowOff>323850</xdr:rowOff>
    </xdr:to>
    <xdr:sp>
      <xdr:nvSpPr>
        <xdr:cNvPr id="6" name="AutoShape 6"/>
        <xdr:cNvSpPr>
          <a:spLocks/>
        </xdr:cNvSpPr>
      </xdr:nvSpPr>
      <xdr:spPr>
        <a:xfrm>
          <a:off x="219075" y="33337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76200</xdr:rowOff>
    </xdr:from>
    <xdr:to>
      <xdr:col>0</xdr:col>
      <xdr:colOff>838200</xdr:colOff>
      <xdr:row>18</xdr:row>
      <xdr:rowOff>323850</xdr:rowOff>
    </xdr:to>
    <xdr:sp>
      <xdr:nvSpPr>
        <xdr:cNvPr id="7" name="AutoShape 7"/>
        <xdr:cNvSpPr>
          <a:spLocks/>
        </xdr:cNvSpPr>
      </xdr:nvSpPr>
      <xdr:spPr>
        <a:xfrm>
          <a:off x="219075" y="42291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76200</xdr:rowOff>
    </xdr:from>
    <xdr:to>
      <xdr:col>0</xdr:col>
      <xdr:colOff>838200</xdr:colOff>
      <xdr:row>23</xdr:row>
      <xdr:rowOff>323850</xdr:rowOff>
    </xdr:to>
    <xdr:sp>
      <xdr:nvSpPr>
        <xdr:cNvPr id="8" name="AutoShape 8"/>
        <xdr:cNvSpPr>
          <a:spLocks/>
        </xdr:cNvSpPr>
      </xdr:nvSpPr>
      <xdr:spPr>
        <a:xfrm>
          <a:off x="219075" y="53244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0</xdr:rowOff>
    </xdr:from>
    <xdr:to>
      <xdr:col>0</xdr:col>
      <xdr:colOff>838200</xdr:colOff>
      <xdr:row>31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219075" y="67437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133350</xdr:rowOff>
    </xdr:from>
    <xdr:to>
      <xdr:col>2</xdr:col>
      <xdr:colOff>7372350</xdr:colOff>
      <xdr:row>34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2686050" y="7239000"/>
          <a:ext cx="64103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Se lancer dans l'usage d'Excel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0</xdr:col>
      <xdr:colOff>762000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219075" y="400050"/>
          <a:ext cx="5429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28575</xdr:rowOff>
    </xdr:from>
    <xdr:to>
      <xdr:col>0</xdr:col>
      <xdr:colOff>762000</xdr:colOff>
      <xdr:row>6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238125" y="1743075"/>
          <a:ext cx="52387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18</xdr:row>
      <xdr:rowOff>104775</xdr:rowOff>
    </xdr:from>
    <xdr:to>
      <xdr:col>3</xdr:col>
      <xdr:colOff>7372350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143500"/>
          <a:ext cx="11287125" cy="3114675"/>
        </a:xfrm>
        <a:prstGeom prst="rect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39</xdr:row>
      <xdr:rowOff>85725</xdr:rowOff>
    </xdr:from>
    <xdr:to>
      <xdr:col>3</xdr:col>
      <xdr:colOff>7400925</xdr:colOff>
      <xdr:row>62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1632"/>
        <a:stretch>
          <a:fillRect/>
        </a:stretch>
      </xdr:blipFill>
      <xdr:spPr>
        <a:xfrm>
          <a:off x="228600" y="8524875"/>
          <a:ext cx="11344275" cy="36576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3</xdr:col>
      <xdr:colOff>981075</xdr:colOff>
      <xdr:row>31</xdr:row>
      <xdr:rowOff>19050</xdr:rowOff>
    </xdr:from>
    <xdr:to>
      <xdr:col>3</xdr:col>
      <xdr:colOff>3438525</xdr:colOff>
      <xdr:row>33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53025" y="7162800"/>
          <a:ext cx="24574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Excel 2003</a:t>
          </a:r>
        </a:p>
      </xdr:txBody>
    </xdr:sp>
    <xdr:clientData/>
  </xdr:twoCellAnchor>
  <xdr:twoCellAnchor>
    <xdr:from>
      <xdr:col>3</xdr:col>
      <xdr:colOff>1247775</xdr:colOff>
      <xdr:row>56</xdr:row>
      <xdr:rowOff>0</xdr:rowOff>
    </xdr:from>
    <xdr:to>
      <xdr:col>3</xdr:col>
      <xdr:colOff>3705225</xdr:colOff>
      <xdr:row>58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19725" y="11191875"/>
          <a:ext cx="24574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Excel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57150</xdr:rowOff>
    </xdr:from>
    <xdr:to>
      <xdr:col>0</xdr:col>
      <xdr:colOff>1066800</xdr:colOff>
      <xdr:row>1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447675" y="5715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6</xdr:row>
      <xdr:rowOff>57150</xdr:rowOff>
    </xdr:from>
    <xdr:to>
      <xdr:col>0</xdr:col>
      <xdr:colOff>1047750</xdr:colOff>
      <xdr:row>6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428625" y="16764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57150</xdr:rowOff>
    </xdr:from>
    <xdr:to>
      <xdr:col>0</xdr:col>
      <xdr:colOff>1047750</xdr:colOff>
      <xdr:row>10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428625" y="26193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57150</xdr:rowOff>
    </xdr:from>
    <xdr:to>
      <xdr:col>0</xdr:col>
      <xdr:colOff>1047750</xdr:colOff>
      <xdr:row>15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428625" y="37242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57150</xdr:rowOff>
    </xdr:from>
    <xdr:to>
      <xdr:col>0</xdr:col>
      <xdr:colOff>1047750</xdr:colOff>
      <xdr:row>23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428625" y="54006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57150</xdr:rowOff>
    </xdr:from>
    <xdr:to>
      <xdr:col>0</xdr:col>
      <xdr:colOff>1047750</xdr:colOff>
      <xdr:row>26</xdr:row>
      <xdr:rowOff>304800</xdr:rowOff>
    </xdr:to>
    <xdr:sp>
      <xdr:nvSpPr>
        <xdr:cNvPr id="6" name="AutoShape 262"/>
        <xdr:cNvSpPr>
          <a:spLocks/>
        </xdr:cNvSpPr>
      </xdr:nvSpPr>
      <xdr:spPr>
        <a:xfrm>
          <a:off x="428625" y="61245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29</xdr:row>
      <xdr:rowOff>57150</xdr:rowOff>
    </xdr:from>
    <xdr:to>
      <xdr:col>0</xdr:col>
      <xdr:colOff>1047750</xdr:colOff>
      <xdr:row>29</xdr:row>
      <xdr:rowOff>304800</xdr:rowOff>
    </xdr:to>
    <xdr:sp>
      <xdr:nvSpPr>
        <xdr:cNvPr id="7" name="AutoShape 263"/>
        <xdr:cNvSpPr>
          <a:spLocks/>
        </xdr:cNvSpPr>
      </xdr:nvSpPr>
      <xdr:spPr>
        <a:xfrm>
          <a:off x="428625" y="67913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32</xdr:row>
      <xdr:rowOff>57150</xdr:rowOff>
    </xdr:from>
    <xdr:to>
      <xdr:col>0</xdr:col>
      <xdr:colOff>1047750</xdr:colOff>
      <xdr:row>32</xdr:row>
      <xdr:rowOff>304800</xdr:rowOff>
    </xdr:to>
    <xdr:sp>
      <xdr:nvSpPr>
        <xdr:cNvPr id="8" name="AutoShape 264"/>
        <xdr:cNvSpPr>
          <a:spLocks/>
        </xdr:cNvSpPr>
      </xdr:nvSpPr>
      <xdr:spPr>
        <a:xfrm>
          <a:off x="428625" y="74580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35</xdr:row>
      <xdr:rowOff>57150</xdr:rowOff>
    </xdr:from>
    <xdr:to>
      <xdr:col>0</xdr:col>
      <xdr:colOff>1047750</xdr:colOff>
      <xdr:row>35</xdr:row>
      <xdr:rowOff>304800</xdr:rowOff>
    </xdr:to>
    <xdr:sp>
      <xdr:nvSpPr>
        <xdr:cNvPr id="9" name="AutoShape 265"/>
        <xdr:cNvSpPr>
          <a:spLocks/>
        </xdr:cNvSpPr>
      </xdr:nvSpPr>
      <xdr:spPr>
        <a:xfrm>
          <a:off x="428625" y="81248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70</xdr:row>
      <xdr:rowOff>0</xdr:rowOff>
    </xdr:from>
    <xdr:to>
      <xdr:col>6</xdr:col>
      <xdr:colOff>304800</xdr:colOff>
      <xdr:row>71</xdr:row>
      <xdr:rowOff>142875</xdr:rowOff>
    </xdr:to>
    <xdr:pic>
      <xdr:nvPicPr>
        <xdr:cNvPr id="1" name="Picture 2" descr="Affich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3906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304800</xdr:colOff>
      <xdr:row>76</xdr:row>
      <xdr:rowOff>114300</xdr:rowOff>
    </xdr:to>
    <xdr:pic>
      <xdr:nvPicPr>
        <xdr:cNvPr id="2" name="Picture 3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4716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304800</xdr:colOff>
      <xdr:row>50</xdr:row>
      <xdr:rowOff>142875</xdr:rowOff>
    </xdr:to>
    <xdr:pic>
      <xdr:nvPicPr>
        <xdr:cNvPr id="3" name="Picture 4" descr="Affiche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96583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304800</xdr:colOff>
      <xdr:row>108</xdr:row>
      <xdr:rowOff>304800</xdr:rowOff>
    </xdr:to>
    <xdr:pic>
      <xdr:nvPicPr>
        <xdr:cNvPr id="4" name="Picture 5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1145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304800</xdr:colOff>
      <xdr:row>135</xdr:row>
      <xdr:rowOff>114300</xdr:rowOff>
    </xdr:to>
    <xdr:pic>
      <xdr:nvPicPr>
        <xdr:cNvPr id="5" name="Picture 6" descr="Afficher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6146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304800</xdr:colOff>
      <xdr:row>138</xdr:row>
      <xdr:rowOff>304800</xdr:rowOff>
    </xdr:to>
    <xdr:pic>
      <xdr:nvPicPr>
        <xdr:cNvPr id="6" name="Picture 7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682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142875</xdr:rowOff>
    </xdr:to>
    <xdr:pic>
      <xdr:nvPicPr>
        <xdr:cNvPr id="7" name="Picture 11" descr="Afficher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4906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304800</xdr:colOff>
      <xdr:row>87</xdr:row>
      <xdr:rowOff>142875</xdr:rowOff>
    </xdr:to>
    <xdr:pic>
      <xdr:nvPicPr>
        <xdr:cNvPr id="8" name="Picture 12" descr="Afficher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6735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</xdr:row>
      <xdr:rowOff>38100</xdr:rowOff>
    </xdr:from>
    <xdr:to>
      <xdr:col>0</xdr:col>
      <xdr:colOff>942975</xdr:colOff>
      <xdr:row>3</xdr:row>
      <xdr:rowOff>285750</xdr:rowOff>
    </xdr:to>
    <xdr:sp>
      <xdr:nvSpPr>
        <xdr:cNvPr id="9" name="AutoShape 14"/>
        <xdr:cNvSpPr>
          <a:spLocks/>
        </xdr:cNvSpPr>
      </xdr:nvSpPr>
      <xdr:spPr>
        <a:xfrm>
          <a:off x="323850" y="15811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57150</xdr:rowOff>
    </xdr:from>
    <xdr:to>
      <xdr:col>0</xdr:col>
      <xdr:colOff>923925</xdr:colOff>
      <xdr:row>45</xdr:row>
      <xdr:rowOff>304800</xdr:rowOff>
    </xdr:to>
    <xdr:sp>
      <xdr:nvSpPr>
        <xdr:cNvPr id="10" name="AutoShape 15"/>
        <xdr:cNvSpPr>
          <a:spLocks/>
        </xdr:cNvSpPr>
      </xdr:nvSpPr>
      <xdr:spPr>
        <a:xfrm>
          <a:off x="304800" y="88868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68</xdr:row>
      <xdr:rowOff>47625</xdr:rowOff>
    </xdr:from>
    <xdr:to>
      <xdr:col>0</xdr:col>
      <xdr:colOff>1028700</xdr:colOff>
      <xdr:row>68</xdr:row>
      <xdr:rowOff>295275</xdr:rowOff>
    </xdr:to>
    <xdr:sp>
      <xdr:nvSpPr>
        <xdr:cNvPr id="11" name="AutoShape 16"/>
        <xdr:cNvSpPr>
          <a:spLocks/>
        </xdr:cNvSpPr>
      </xdr:nvSpPr>
      <xdr:spPr>
        <a:xfrm>
          <a:off x="409575" y="134207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914400</xdr:colOff>
      <xdr:row>84</xdr:row>
      <xdr:rowOff>285750</xdr:rowOff>
    </xdr:to>
    <xdr:sp>
      <xdr:nvSpPr>
        <xdr:cNvPr id="12" name="AutoShape 17"/>
        <xdr:cNvSpPr>
          <a:spLocks/>
        </xdr:cNvSpPr>
      </xdr:nvSpPr>
      <xdr:spPr>
        <a:xfrm>
          <a:off x="295275" y="162401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304800</xdr:colOff>
      <xdr:row>95</xdr:row>
      <xdr:rowOff>142875</xdr:rowOff>
    </xdr:to>
    <xdr:pic>
      <xdr:nvPicPr>
        <xdr:cNvPr id="13" name="Picture 18" descr="Afficher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8488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92</xdr:row>
      <xdr:rowOff>47625</xdr:rowOff>
    </xdr:from>
    <xdr:to>
      <xdr:col>0</xdr:col>
      <xdr:colOff>1028700</xdr:colOff>
      <xdr:row>92</xdr:row>
      <xdr:rowOff>295275</xdr:rowOff>
    </xdr:to>
    <xdr:sp>
      <xdr:nvSpPr>
        <xdr:cNvPr id="14" name="AutoShape 19"/>
        <xdr:cNvSpPr>
          <a:spLocks/>
        </xdr:cNvSpPr>
      </xdr:nvSpPr>
      <xdr:spPr>
        <a:xfrm>
          <a:off x="409575" y="180022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304800</xdr:colOff>
      <xdr:row>104</xdr:row>
      <xdr:rowOff>142875</xdr:rowOff>
    </xdr:to>
    <xdr:pic>
      <xdr:nvPicPr>
        <xdr:cNvPr id="15" name="Picture 22" descr="Afficher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0335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102</xdr:row>
      <xdr:rowOff>47625</xdr:rowOff>
    </xdr:from>
    <xdr:to>
      <xdr:col>0</xdr:col>
      <xdr:colOff>1028700</xdr:colOff>
      <xdr:row>102</xdr:row>
      <xdr:rowOff>295275</xdr:rowOff>
    </xdr:to>
    <xdr:sp>
      <xdr:nvSpPr>
        <xdr:cNvPr id="16" name="AutoShape 23"/>
        <xdr:cNvSpPr>
          <a:spLocks/>
        </xdr:cNvSpPr>
      </xdr:nvSpPr>
      <xdr:spPr>
        <a:xfrm>
          <a:off x="409575" y="200406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304800</xdr:colOff>
      <xdr:row>100</xdr:row>
      <xdr:rowOff>142875</xdr:rowOff>
    </xdr:to>
    <xdr:pic>
      <xdr:nvPicPr>
        <xdr:cNvPr id="17" name="Picture 24" descr="Afficher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9507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97</xdr:row>
      <xdr:rowOff>47625</xdr:rowOff>
    </xdr:from>
    <xdr:to>
      <xdr:col>0</xdr:col>
      <xdr:colOff>1028700</xdr:colOff>
      <xdr:row>97</xdr:row>
      <xdr:rowOff>295275</xdr:rowOff>
    </xdr:to>
    <xdr:sp>
      <xdr:nvSpPr>
        <xdr:cNvPr id="18" name="AutoShape 25"/>
        <xdr:cNvSpPr>
          <a:spLocks/>
        </xdr:cNvSpPr>
      </xdr:nvSpPr>
      <xdr:spPr>
        <a:xfrm>
          <a:off x="409575" y="190214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304800</xdr:colOff>
      <xdr:row>110</xdr:row>
      <xdr:rowOff>142875</xdr:rowOff>
    </xdr:to>
    <xdr:pic>
      <xdr:nvPicPr>
        <xdr:cNvPr id="19" name="Picture 26" descr="Afficher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1488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108</xdr:row>
      <xdr:rowOff>47625</xdr:rowOff>
    </xdr:from>
    <xdr:to>
      <xdr:col>0</xdr:col>
      <xdr:colOff>1028700</xdr:colOff>
      <xdr:row>108</xdr:row>
      <xdr:rowOff>295275</xdr:rowOff>
    </xdr:to>
    <xdr:sp>
      <xdr:nvSpPr>
        <xdr:cNvPr id="20" name="AutoShape 27"/>
        <xdr:cNvSpPr>
          <a:spLocks/>
        </xdr:cNvSpPr>
      </xdr:nvSpPr>
      <xdr:spPr>
        <a:xfrm>
          <a:off x="409575" y="211931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114</xdr:row>
      <xdr:rowOff>114300</xdr:rowOff>
    </xdr:from>
    <xdr:to>
      <xdr:col>5</xdr:col>
      <xdr:colOff>1314450</xdr:colOff>
      <xdr:row>117</xdr:row>
      <xdr:rowOff>38100</xdr:rowOff>
    </xdr:to>
    <xdr:sp>
      <xdr:nvSpPr>
        <xdr:cNvPr id="21" name="TextBox 28"/>
        <xdr:cNvSpPr txBox="1">
          <a:spLocks noChangeArrowheads="1"/>
        </xdr:cNvSpPr>
      </xdr:nvSpPr>
      <xdr:spPr>
        <a:xfrm>
          <a:off x="2657475" y="22412325"/>
          <a:ext cx="7258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Attention, pour faire fonctionner cette formule  vous devez activer la macro complémentaire "  Utilitaire d'analyse". 
Pour cela, allez dans le menu "Outils/ Macros complémentaires", cochez l'option "Utilitaire d'analyse" et cliquez sur OK. </a:t>
          </a:r>
        </a:p>
      </xdr:txBody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304800</xdr:colOff>
      <xdr:row>136</xdr:row>
      <xdr:rowOff>142875</xdr:rowOff>
    </xdr:to>
    <xdr:pic>
      <xdr:nvPicPr>
        <xdr:cNvPr id="22" name="Picture 29" descr="Afficher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6336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133</xdr:row>
      <xdr:rowOff>47625</xdr:rowOff>
    </xdr:from>
    <xdr:to>
      <xdr:col>0</xdr:col>
      <xdr:colOff>1028700</xdr:colOff>
      <xdr:row>133</xdr:row>
      <xdr:rowOff>295275</xdr:rowOff>
    </xdr:to>
    <xdr:sp>
      <xdr:nvSpPr>
        <xdr:cNvPr id="23" name="AutoShape 30"/>
        <xdr:cNvSpPr>
          <a:spLocks/>
        </xdr:cNvSpPr>
      </xdr:nvSpPr>
      <xdr:spPr>
        <a:xfrm>
          <a:off x="409575" y="258508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304800</xdr:colOff>
      <xdr:row>140</xdr:row>
      <xdr:rowOff>114300</xdr:rowOff>
    </xdr:to>
    <xdr:pic>
      <xdr:nvPicPr>
        <xdr:cNvPr id="24" name="Picture 31" descr="Afficher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165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304800</xdr:colOff>
      <xdr:row>141</xdr:row>
      <xdr:rowOff>142875</xdr:rowOff>
    </xdr:to>
    <xdr:pic>
      <xdr:nvPicPr>
        <xdr:cNvPr id="25" name="Picture 32" descr="Afficher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355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138</xdr:row>
      <xdr:rowOff>47625</xdr:rowOff>
    </xdr:from>
    <xdr:to>
      <xdr:col>0</xdr:col>
      <xdr:colOff>1028700</xdr:colOff>
      <xdr:row>138</xdr:row>
      <xdr:rowOff>295275</xdr:rowOff>
    </xdr:to>
    <xdr:sp>
      <xdr:nvSpPr>
        <xdr:cNvPr id="26" name="AutoShape 33"/>
        <xdr:cNvSpPr>
          <a:spLocks/>
        </xdr:cNvSpPr>
      </xdr:nvSpPr>
      <xdr:spPr>
        <a:xfrm>
          <a:off x="409575" y="268700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304800</xdr:colOff>
      <xdr:row>143</xdr:row>
      <xdr:rowOff>304800</xdr:rowOff>
    </xdr:to>
    <xdr:pic>
      <xdr:nvPicPr>
        <xdr:cNvPr id="27" name="Picture 34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841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304800</xdr:colOff>
      <xdr:row>145</xdr:row>
      <xdr:rowOff>114300</xdr:rowOff>
    </xdr:to>
    <xdr:pic>
      <xdr:nvPicPr>
        <xdr:cNvPr id="28" name="Picture 35" descr="Afficher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8184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304800</xdr:colOff>
      <xdr:row>146</xdr:row>
      <xdr:rowOff>142875</xdr:rowOff>
    </xdr:to>
    <xdr:pic>
      <xdr:nvPicPr>
        <xdr:cNvPr id="29" name="Picture 36" descr="Afficher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8374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143</xdr:row>
      <xdr:rowOff>47625</xdr:rowOff>
    </xdr:from>
    <xdr:to>
      <xdr:col>0</xdr:col>
      <xdr:colOff>1028700</xdr:colOff>
      <xdr:row>143</xdr:row>
      <xdr:rowOff>295275</xdr:rowOff>
    </xdr:to>
    <xdr:sp>
      <xdr:nvSpPr>
        <xdr:cNvPr id="30" name="AutoShape 37"/>
        <xdr:cNvSpPr>
          <a:spLocks/>
        </xdr:cNvSpPr>
      </xdr:nvSpPr>
      <xdr:spPr>
        <a:xfrm>
          <a:off x="409575" y="278892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60</xdr:row>
      <xdr:rowOff>114300</xdr:rowOff>
    </xdr:to>
    <xdr:pic>
      <xdr:nvPicPr>
        <xdr:cNvPr id="31" name="Picture 40" descr="Afficher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1487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55</xdr:row>
      <xdr:rowOff>57150</xdr:rowOff>
    </xdr:from>
    <xdr:to>
      <xdr:col>0</xdr:col>
      <xdr:colOff>923925</xdr:colOff>
      <xdr:row>55</xdr:row>
      <xdr:rowOff>304800</xdr:rowOff>
    </xdr:to>
    <xdr:sp>
      <xdr:nvSpPr>
        <xdr:cNvPr id="32" name="AutoShape 41"/>
        <xdr:cNvSpPr>
          <a:spLocks/>
        </xdr:cNvSpPr>
      </xdr:nvSpPr>
      <xdr:spPr>
        <a:xfrm>
          <a:off x="304800" y="106870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114300</xdr:rowOff>
    </xdr:to>
    <xdr:pic>
      <xdr:nvPicPr>
        <xdr:cNvPr id="33" name="Picture 44" descr="Afficher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2737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304800</xdr:colOff>
      <xdr:row>170</xdr:row>
      <xdr:rowOff>142875</xdr:rowOff>
    </xdr:to>
    <xdr:pic>
      <xdr:nvPicPr>
        <xdr:cNvPr id="34" name="Picture 45" descr="Afficher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2927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167</xdr:row>
      <xdr:rowOff>47625</xdr:rowOff>
    </xdr:from>
    <xdr:to>
      <xdr:col>0</xdr:col>
      <xdr:colOff>1028700</xdr:colOff>
      <xdr:row>167</xdr:row>
      <xdr:rowOff>295275</xdr:rowOff>
    </xdr:to>
    <xdr:sp>
      <xdr:nvSpPr>
        <xdr:cNvPr id="35" name="AutoShape 46"/>
        <xdr:cNvSpPr>
          <a:spLocks/>
        </xdr:cNvSpPr>
      </xdr:nvSpPr>
      <xdr:spPr>
        <a:xfrm>
          <a:off x="409575" y="324421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304800</xdr:colOff>
      <xdr:row>119</xdr:row>
      <xdr:rowOff>304800</xdr:rowOff>
    </xdr:to>
    <xdr:pic>
      <xdr:nvPicPr>
        <xdr:cNvPr id="36" name="Picture 47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3107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304800</xdr:colOff>
      <xdr:row>121</xdr:row>
      <xdr:rowOff>142875</xdr:rowOff>
    </xdr:to>
    <xdr:pic>
      <xdr:nvPicPr>
        <xdr:cNvPr id="37" name="Picture 48" descr="Afficher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3450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119</xdr:row>
      <xdr:rowOff>47625</xdr:rowOff>
    </xdr:from>
    <xdr:to>
      <xdr:col>0</xdr:col>
      <xdr:colOff>1028700</xdr:colOff>
      <xdr:row>119</xdr:row>
      <xdr:rowOff>295275</xdr:rowOff>
    </xdr:to>
    <xdr:sp>
      <xdr:nvSpPr>
        <xdr:cNvPr id="38" name="AutoShape 49"/>
        <xdr:cNvSpPr>
          <a:spLocks/>
        </xdr:cNvSpPr>
      </xdr:nvSpPr>
      <xdr:spPr>
        <a:xfrm>
          <a:off x="409575" y="231552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31</xdr:row>
      <xdr:rowOff>304800</xdr:rowOff>
    </xdr:to>
    <xdr:pic>
      <xdr:nvPicPr>
        <xdr:cNvPr id="39" name="Picture 57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142875</xdr:rowOff>
    </xdr:to>
    <xdr:pic>
      <xdr:nvPicPr>
        <xdr:cNvPr id="40" name="Picture 58" descr="Afficher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724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31</xdr:row>
      <xdr:rowOff>47625</xdr:rowOff>
    </xdr:from>
    <xdr:to>
      <xdr:col>0</xdr:col>
      <xdr:colOff>1028700</xdr:colOff>
      <xdr:row>31</xdr:row>
      <xdr:rowOff>295275</xdr:rowOff>
    </xdr:to>
    <xdr:sp>
      <xdr:nvSpPr>
        <xdr:cNvPr id="41" name="AutoShape 59"/>
        <xdr:cNvSpPr>
          <a:spLocks/>
        </xdr:cNvSpPr>
      </xdr:nvSpPr>
      <xdr:spPr>
        <a:xfrm>
          <a:off x="409575" y="64293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304800</xdr:colOff>
      <xdr:row>149</xdr:row>
      <xdr:rowOff>304800</xdr:rowOff>
    </xdr:to>
    <xdr:pic>
      <xdr:nvPicPr>
        <xdr:cNvPr id="42" name="Picture 60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9022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5</xdr:col>
      <xdr:colOff>47625</xdr:colOff>
      <xdr:row>153</xdr:row>
      <xdr:rowOff>142875</xdr:rowOff>
    </xdr:to>
    <xdr:pic>
      <xdr:nvPicPr>
        <xdr:cNvPr id="43" name="Picture 61" descr="Afficher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9718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5</xdr:col>
      <xdr:colOff>47625</xdr:colOff>
      <xdr:row>154</xdr:row>
      <xdr:rowOff>142875</xdr:rowOff>
    </xdr:to>
    <xdr:pic>
      <xdr:nvPicPr>
        <xdr:cNvPr id="44" name="Picture 62" descr="Afficher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9879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149</xdr:row>
      <xdr:rowOff>47625</xdr:rowOff>
    </xdr:from>
    <xdr:to>
      <xdr:col>0</xdr:col>
      <xdr:colOff>1028700</xdr:colOff>
      <xdr:row>149</xdr:row>
      <xdr:rowOff>295275</xdr:rowOff>
    </xdr:to>
    <xdr:sp>
      <xdr:nvSpPr>
        <xdr:cNvPr id="45" name="AutoShape 63"/>
        <xdr:cNvSpPr>
          <a:spLocks/>
        </xdr:cNvSpPr>
      </xdr:nvSpPr>
      <xdr:spPr>
        <a:xfrm>
          <a:off x="409575" y="290703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5</xdr:col>
      <xdr:colOff>47625</xdr:colOff>
      <xdr:row>159</xdr:row>
      <xdr:rowOff>142875</xdr:rowOff>
    </xdr:to>
    <xdr:pic>
      <xdr:nvPicPr>
        <xdr:cNvPr id="46" name="Picture 64" descr="Afficher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0689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5</xdr:col>
      <xdr:colOff>47625</xdr:colOff>
      <xdr:row>160</xdr:row>
      <xdr:rowOff>142875</xdr:rowOff>
    </xdr:to>
    <xdr:pic>
      <xdr:nvPicPr>
        <xdr:cNvPr id="47" name="Picture 65" descr="Afficher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0851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342900</xdr:rowOff>
    </xdr:from>
    <xdr:to>
      <xdr:col>5</xdr:col>
      <xdr:colOff>1323975</xdr:colOff>
      <xdr:row>0</xdr:row>
      <xdr:rowOff>581025</xdr:rowOff>
    </xdr:to>
    <xdr:sp>
      <xdr:nvSpPr>
        <xdr:cNvPr id="48" name="AutoShape 66"/>
        <xdr:cNvSpPr>
          <a:spLocks/>
        </xdr:cNvSpPr>
      </xdr:nvSpPr>
      <xdr:spPr>
        <a:xfrm>
          <a:off x="600075" y="342900"/>
          <a:ext cx="93249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Exercices sur les fonctions courantes d'Excel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3</xdr:row>
      <xdr:rowOff>9525</xdr:rowOff>
    </xdr:from>
    <xdr:to>
      <xdr:col>0</xdr:col>
      <xdr:colOff>7905750</xdr:colOff>
      <xdr:row>34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0"/>
          <a:ext cx="7400925" cy="50292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0</xdr:rowOff>
    </xdr:from>
    <xdr:to>
      <xdr:col>15</xdr:col>
      <xdr:colOff>85725</xdr:colOff>
      <xdr:row>53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1025"/>
          <a:ext cx="11315700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55</xdr:row>
      <xdr:rowOff>28575</xdr:rowOff>
    </xdr:from>
    <xdr:to>
      <xdr:col>14</xdr:col>
      <xdr:colOff>161925</xdr:colOff>
      <xdr:row>105</xdr:row>
      <xdr:rowOff>85725</xdr:rowOff>
    </xdr:to>
    <xdr:pic>
      <xdr:nvPicPr>
        <xdr:cNvPr id="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9191625"/>
          <a:ext cx="10248900" cy="8153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foweb17.free.fr/Excel.htm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1"/>
  <sheetViews>
    <sheetView showGridLines="0" tabSelected="1" workbookViewId="0" topLeftCell="B1">
      <selection activeCell="B52" sqref="B52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300" verticalDpi="3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workbookViewId="0" topLeftCell="A1">
      <selection activeCell="P21" sqref="P21"/>
    </sheetView>
  </sheetViews>
  <sheetFormatPr defaultColWidth="11.421875" defaultRowHeight="12.75"/>
  <cols>
    <col min="1" max="1" width="0.5625" style="0" customWidth="1"/>
    <col min="3" max="3" width="9.140625" style="0" customWidth="1"/>
    <col min="4" max="4" width="29.140625" style="0" customWidth="1"/>
    <col min="5" max="8" width="11.140625" style="0" customWidth="1"/>
    <col min="9" max="9" width="7.7109375" style="0" customWidth="1"/>
    <col min="10" max="10" width="4.57421875" style="0" customWidth="1"/>
    <col min="11" max="11" width="13.8515625" style="0" customWidth="1"/>
    <col min="12" max="12" width="11.00390625" style="0" customWidth="1"/>
    <col min="13" max="13" width="11.7109375" style="0" customWidth="1"/>
    <col min="14" max="16384" width="9.140625" style="0" customWidth="1"/>
  </cols>
  <sheetData>
    <row r="1" spans="2:14" s="132" customFormat="1" ht="16.5" customHeight="1">
      <c r="B1" s="131"/>
      <c r="C1" s="131"/>
      <c r="D1" s="131"/>
      <c r="E1" s="131"/>
      <c r="F1" s="131"/>
      <c r="G1" s="131"/>
      <c r="H1" s="131"/>
      <c r="I1" s="131"/>
      <c r="J1" s="193" t="s">
        <v>316</v>
      </c>
      <c r="K1" s="194"/>
      <c r="L1" s="227"/>
      <c r="M1" s="227"/>
      <c r="N1" s="131"/>
    </row>
    <row r="2" spans="2:14" ht="25.5" customHeight="1">
      <c r="B2" s="228" t="s">
        <v>317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133"/>
    </row>
    <row r="3" spans="2:14" ht="30" customHeigh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33"/>
    </row>
    <row r="4" spans="2:14" ht="16.5" customHeight="1">
      <c r="B4" s="134" t="s">
        <v>318</v>
      </c>
      <c r="C4" s="229"/>
      <c r="D4" s="229"/>
      <c r="E4" s="135"/>
      <c r="F4" s="136" t="s">
        <v>319</v>
      </c>
      <c r="G4" s="137"/>
      <c r="H4" s="230"/>
      <c r="I4" s="230"/>
      <c r="K4" s="138" t="s">
        <v>320</v>
      </c>
      <c r="L4" s="139" t="s">
        <v>321</v>
      </c>
      <c r="M4" s="180">
        <f>MIN(A11:A25)</f>
        <v>0</v>
      </c>
      <c r="N4" s="133"/>
    </row>
    <row r="5" spans="2:14" ht="16.5" customHeight="1">
      <c r="B5" s="135"/>
      <c r="C5" s="135"/>
      <c r="D5" s="135"/>
      <c r="E5" s="135"/>
      <c r="F5" s="135"/>
      <c r="G5" s="135"/>
      <c r="H5" s="135"/>
      <c r="L5" s="139" t="s">
        <v>322</v>
      </c>
      <c r="M5" s="180">
        <f>MAX(A11:A25)</f>
        <v>0</v>
      </c>
      <c r="N5" s="133"/>
    </row>
    <row r="6" spans="2:14" ht="16.5" customHeight="1">
      <c r="B6" s="134" t="s">
        <v>323</v>
      </c>
      <c r="C6" s="134"/>
      <c r="D6" s="134"/>
      <c r="E6" s="135"/>
      <c r="F6" s="135"/>
      <c r="G6" s="135"/>
      <c r="N6" s="133"/>
    </row>
    <row r="7" spans="2:14" ht="16.5" customHeight="1">
      <c r="B7" s="140" t="s">
        <v>324</v>
      </c>
      <c r="C7" s="229"/>
      <c r="D7" s="229"/>
      <c r="F7" s="140" t="s">
        <v>325</v>
      </c>
      <c r="G7" s="229"/>
      <c r="H7" s="229"/>
      <c r="K7" s="135" t="s">
        <v>326</v>
      </c>
      <c r="L7" s="231"/>
      <c r="M7" s="231"/>
      <c r="N7" s="141"/>
    </row>
    <row r="8" spans="2:14" ht="16.5" customHeight="1">
      <c r="B8" s="140" t="s">
        <v>327</v>
      </c>
      <c r="C8" s="232"/>
      <c r="D8" s="232"/>
      <c r="F8" s="140" t="s">
        <v>328</v>
      </c>
      <c r="G8" s="232"/>
      <c r="H8" s="232"/>
      <c r="K8" s="140" t="s">
        <v>329</v>
      </c>
      <c r="L8" s="233"/>
      <c r="M8" s="233"/>
      <c r="N8" s="141"/>
    </row>
    <row r="9" spans="2:14" ht="16.5" customHeigh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4" s="33" customFormat="1" ht="19.5" customHeight="1">
      <c r="B10" s="142" t="s">
        <v>330</v>
      </c>
      <c r="C10" s="143" t="s">
        <v>331</v>
      </c>
      <c r="D10" s="87" t="s">
        <v>332</v>
      </c>
      <c r="E10" s="87" t="s">
        <v>333</v>
      </c>
      <c r="F10" s="87" t="s">
        <v>334</v>
      </c>
      <c r="G10" s="87" t="s">
        <v>335</v>
      </c>
      <c r="H10" s="87" t="s">
        <v>336</v>
      </c>
      <c r="I10" s="195" t="s">
        <v>337</v>
      </c>
      <c r="J10" s="196"/>
      <c r="K10" s="87" t="s">
        <v>338</v>
      </c>
      <c r="L10" s="87" t="s">
        <v>339</v>
      </c>
      <c r="M10" s="144" t="s">
        <v>340</v>
      </c>
      <c r="N10" s="145"/>
    </row>
    <row r="11" spans="2:14" ht="16.5" customHeight="1">
      <c r="B11" s="146"/>
      <c r="C11" s="147"/>
      <c r="D11" s="148"/>
      <c r="E11" s="149"/>
      <c r="F11" s="149"/>
      <c r="G11" s="149"/>
      <c r="H11" s="149"/>
      <c r="I11" s="197"/>
      <c r="J11" s="198"/>
      <c r="K11" s="149"/>
      <c r="L11" s="149"/>
      <c r="M11" s="181">
        <f aca="true" t="shared" si="0" ref="M11:M25">SUM(E11:L11)</f>
        <v>0</v>
      </c>
      <c r="N11" s="133"/>
    </row>
    <row r="12" spans="2:14" ht="16.5" customHeight="1">
      <c r="B12" s="150"/>
      <c r="C12" s="151"/>
      <c r="D12" s="152"/>
      <c r="E12" s="153"/>
      <c r="F12" s="153"/>
      <c r="G12" s="153"/>
      <c r="H12" s="153"/>
      <c r="I12" s="191"/>
      <c r="J12" s="224"/>
      <c r="K12" s="153"/>
      <c r="L12" s="153"/>
      <c r="M12" s="182">
        <f t="shared" si="0"/>
        <v>0</v>
      </c>
      <c r="N12" s="133"/>
    </row>
    <row r="13" spans="2:14" ht="16.5" customHeight="1">
      <c r="B13" s="154"/>
      <c r="C13" s="155"/>
      <c r="D13" s="156"/>
      <c r="E13" s="157"/>
      <c r="F13" s="157"/>
      <c r="G13" s="157"/>
      <c r="H13" s="157"/>
      <c r="I13" s="225"/>
      <c r="J13" s="226"/>
      <c r="K13" s="157"/>
      <c r="L13" s="157"/>
      <c r="M13" s="183">
        <f t="shared" si="0"/>
        <v>0</v>
      </c>
      <c r="N13" s="133"/>
    </row>
    <row r="14" spans="2:14" ht="16.5" customHeight="1">
      <c r="B14" s="158"/>
      <c r="C14" s="159"/>
      <c r="D14" s="160"/>
      <c r="E14" s="161"/>
      <c r="F14" s="161"/>
      <c r="G14" s="161"/>
      <c r="H14" s="161"/>
      <c r="I14" s="191"/>
      <c r="J14" s="224"/>
      <c r="K14" s="161"/>
      <c r="L14" s="161"/>
      <c r="M14" s="183">
        <f t="shared" si="0"/>
        <v>0</v>
      </c>
      <c r="N14" s="133"/>
    </row>
    <row r="15" spans="2:14" ht="16.5" customHeight="1">
      <c r="B15" s="154"/>
      <c r="C15" s="155"/>
      <c r="D15" s="156"/>
      <c r="E15" s="157"/>
      <c r="F15" s="157"/>
      <c r="G15" s="157"/>
      <c r="H15" s="157"/>
      <c r="I15" s="225"/>
      <c r="J15" s="226"/>
      <c r="K15" s="157"/>
      <c r="L15" s="157"/>
      <c r="M15" s="183">
        <f t="shared" si="0"/>
        <v>0</v>
      </c>
      <c r="N15" s="133"/>
    </row>
    <row r="16" spans="2:14" ht="16.5" customHeight="1">
      <c r="B16" s="158"/>
      <c r="C16" s="159"/>
      <c r="D16" s="162"/>
      <c r="E16" s="161"/>
      <c r="F16" s="161"/>
      <c r="G16" s="161"/>
      <c r="H16" s="161"/>
      <c r="I16" s="191"/>
      <c r="J16" s="224"/>
      <c r="K16" s="161"/>
      <c r="L16" s="161"/>
      <c r="M16" s="183">
        <f t="shared" si="0"/>
        <v>0</v>
      </c>
      <c r="N16" s="133"/>
    </row>
    <row r="17" spans="2:14" ht="16.5" customHeight="1">
      <c r="B17" s="154"/>
      <c r="C17" s="155"/>
      <c r="D17" s="156"/>
      <c r="E17" s="157"/>
      <c r="F17" s="157"/>
      <c r="G17" s="157"/>
      <c r="H17" s="157"/>
      <c r="I17" s="222"/>
      <c r="J17" s="226"/>
      <c r="K17" s="157"/>
      <c r="L17" s="157"/>
      <c r="M17" s="183">
        <f t="shared" si="0"/>
        <v>0</v>
      </c>
      <c r="N17" s="133"/>
    </row>
    <row r="18" spans="2:14" ht="16.5" customHeight="1">
      <c r="B18" s="163"/>
      <c r="C18" s="164"/>
      <c r="D18" s="165"/>
      <c r="E18" s="166"/>
      <c r="F18" s="166"/>
      <c r="G18" s="166"/>
      <c r="H18" s="166"/>
      <c r="I18" s="192"/>
      <c r="J18" s="223"/>
      <c r="K18" s="166"/>
      <c r="L18" s="166"/>
      <c r="M18" s="183">
        <f t="shared" si="0"/>
        <v>0</v>
      </c>
      <c r="N18" s="133"/>
    </row>
    <row r="19" spans="2:14" ht="16.5" customHeight="1">
      <c r="B19" s="154"/>
      <c r="C19" s="155"/>
      <c r="D19" s="156"/>
      <c r="E19" s="157"/>
      <c r="F19" s="157"/>
      <c r="G19" s="157"/>
      <c r="H19" s="157"/>
      <c r="I19" s="222"/>
      <c r="J19" s="223"/>
      <c r="K19" s="157"/>
      <c r="L19" s="157"/>
      <c r="M19" s="183">
        <f t="shared" si="0"/>
        <v>0</v>
      </c>
      <c r="N19" s="133"/>
    </row>
    <row r="20" spans="2:14" ht="16.5" customHeight="1">
      <c r="B20" s="163"/>
      <c r="C20" s="164"/>
      <c r="D20" s="165"/>
      <c r="E20" s="166"/>
      <c r="F20" s="166"/>
      <c r="G20" s="166"/>
      <c r="H20" s="166"/>
      <c r="I20" s="192"/>
      <c r="J20" s="223"/>
      <c r="K20" s="166"/>
      <c r="L20" s="166"/>
      <c r="M20" s="183">
        <f t="shared" si="0"/>
        <v>0</v>
      </c>
      <c r="N20" s="133"/>
    </row>
    <row r="21" spans="2:14" ht="16.5" customHeight="1">
      <c r="B21" s="154"/>
      <c r="C21" s="155"/>
      <c r="D21" s="156"/>
      <c r="E21" s="157"/>
      <c r="F21" s="157"/>
      <c r="G21" s="157"/>
      <c r="H21" s="157"/>
      <c r="I21" s="222"/>
      <c r="J21" s="223"/>
      <c r="K21" s="157"/>
      <c r="L21" s="157"/>
      <c r="M21" s="183">
        <f t="shared" si="0"/>
        <v>0</v>
      </c>
      <c r="N21" s="133"/>
    </row>
    <row r="22" spans="2:14" ht="16.5" customHeight="1">
      <c r="B22" s="163"/>
      <c r="C22" s="164"/>
      <c r="D22" s="165"/>
      <c r="E22" s="166"/>
      <c r="F22" s="166"/>
      <c r="G22" s="166"/>
      <c r="H22" s="166"/>
      <c r="I22" s="192"/>
      <c r="J22" s="223"/>
      <c r="K22" s="166"/>
      <c r="L22" s="166"/>
      <c r="M22" s="183">
        <f t="shared" si="0"/>
        <v>0</v>
      </c>
      <c r="N22" s="133"/>
    </row>
    <row r="23" spans="2:14" ht="16.5" customHeight="1">
      <c r="B23" s="154"/>
      <c r="C23" s="155"/>
      <c r="D23" s="156"/>
      <c r="E23" s="157"/>
      <c r="F23" s="157"/>
      <c r="G23" s="157"/>
      <c r="H23" s="157"/>
      <c r="I23" s="222"/>
      <c r="J23" s="223"/>
      <c r="K23" s="157"/>
      <c r="L23" s="157"/>
      <c r="M23" s="183">
        <f t="shared" si="0"/>
        <v>0</v>
      </c>
      <c r="N23" s="133"/>
    </row>
    <row r="24" spans="2:14" ht="16.5" customHeight="1">
      <c r="B24" s="163"/>
      <c r="C24" s="164"/>
      <c r="D24" s="165"/>
      <c r="E24" s="166"/>
      <c r="F24" s="166"/>
      <c r="G24" s="166"/>
      <c r="H24" s="166"/>
      <c r="I24" s="234"/>
      <c r="J24" s="235"/>
      <c r="K24" s="166"/>
      <c r="L24" s="166"/>
      <c r="M24" s="183">
        <f t="shared" si="0"/>
        <v>0</v>
      </c>
      <c r="N24" s="133"/>
    </row>
    <row r="25" spans="2:14" ht="16.5" customHeight="1">
      <c r="B25" s="167"/>
      <c r="C25" s="168"/>
      <c r="D25" s="169"/>
      <c r="E25" s="170"/>
      <c r="F25" s="170"/>
      <c r="G25" s="170"/>
      <c r="H25" s="170"/>
      <c r="I25" s="236"/>
      <c r="J25" s="237"/>
      <c r="K25" s="170"/>
      <c r="L25" s="170"/>
      <c r="M25" s="184">
        <f t="shared" si="0"/>
        <v>0</v>
      </c>
      <c r="N25" s="133"/>
    </row>
    <row r="26" spans="3:14" ht="16.5" customHeight="1">
      <c r="C26" s="171"/>
      <c r="D26" s="172"/>
      <c r="E26" s="185">
        <f>SUM(E11:E25)</f>
        <v>0</v>
      </c>
      <c r="F26" s="185">
        <f>SUM(F11:F25)</f>
        <v>0</v>
      </c>
      <c r="G26" s="185">
        <f>SUM(G11:G25)</f>
        <v>0</v>
      </c>
      <c r="H26" s="185">
        <f>SUM(H11:H25)</f>
        <v>0</v>
      </c>
      <c r="I26" s="238">
        <f>SUM(I11:I25)</f>
        <v>0</v>
      </c>
      <c r="J26" s="239"/>
      <c r="K26" s="185">
        <f>SUM(K11:K25)</f>
        <v>0</v>
      </c>
      <c r="L26" s="186">
        <f>SUM(L11:L25)</f>
        <v>0</v>
      </c>
      <c r="M26" s="173"/>
      <c r="N26" s="133"/>
    </row>
    <row r="27" spans="3:14" ht="16.5" customHeight="1">
      <c r="C27" s="171"/>
      <c r="D27" s="171"/>
      <c r="E27" s="171"/>
      <c r="F27" s="171"/>
      <c r="G27" s="171"/>
      <c r="H27" s="171"/>
      <c r="I27" s="171"/>
      <c r="J27" s="171"/>
      <c r="L27" s="174" t="s">
        <v>341</v>
      </c>
      <c r="M27" s="187">
        <f>SUM(M11:M25)</f>
        <v>0</v>
      </c>
      <c r="N27" s="133"/>
    </row>
    <row r="28" spans="2:14" ht="16.5" customHeight="1">
      <c r="B28" s="137" t="s">
        <v>342</v>
      </c>
      <c r="C28" s="175"/>
      <c r="D28" s="175"/>
      <c r="E28" s="176"/>
      <c r="F28" s="138" t="s">
        <v>343</v>
      </c>
      <c r="I28" s="171"/>
      <c r="J28" s="171"/>
      <c r="L28" s="174" t="s">
        <v>344</v>
      </c>
      <c r="M28" s="177"/>
      <c r="N28" s="133"/>
    </row>
    <row r="29" spans="3:14" ht="16.5" customHeight="1">
      <c r="C29" s="175"/>
      <c r="D29" s="175"/>
      <c r="E29" s="176"/>
      <c r="F29" s="171"/>
      <c r="G29" s="178"/>
      <c r="H29" s="178"/>
      <c r="I29" s="179"/>
      <c r="J29" s="179"/>
      <c r="L29" s="174" t="s">
        <v>340</v>
      </c>
      <c r="M29" s="184">
        <f>(M27-M28)</f>
        <v>0</v>
      </c>
      <c r="N29" s="133"/>
    </row>
  </sheetData>
  <mergeCells count="28">
    <mergeCell ref="I24:J24"/>
    <mergeCell ref="I25:J25"/>
    <mergeCell ref="I26:J26"/>
    <mergeCell ref="I14:J14"/>
    <mergeCell ref="I15:J15"/>
    <mergeCell ref="I16:J16"/>
    <mergeCell ref="I17:J17"/>
    <mergeCell ref="I18:J18"/>
    <mergeCell ref="I19:J19"/>
    <mergeCell ref="I20:J20"/>
    <mergeCell ref="C7:D7"/>
    <mergeCell ref="G7:H7"/>
    <mergeCell ref="L7:M7"/>
    <mergeCell ref="C8:D8"/>
    <mergeCell ref="G8:H8"/>
    <mergeCell ref="L8:M8"/>
    <mergeCell ref="L1:M1"/>
    <mergeCell ref="B2:M3"/>
    <mergeCell ref="C4:D4"/>
    <mergeCell ref="H4:I4"/>
    <mergeCell ref="I21:J21"/>
    <mergeCell ref="I22:J22"/>
    <mergeCell ref="I23:J23"/>
    <mergeCell ref="J1:K1"/>
    <mergeCell ref="I10:J10"/>
    <mergeCell ref="I11:J11"/>
    <mergeCell ref="I12:J12"/>
    <mergeCell ref="I13:J13"/>
  </mergeCells>
  <printOptions horizontalCentered="1"/>
  <pageMargins left="0.67" right="0.54" top="0.5" bottom="0.74" header="0.5" footer="0.5"/>
  <pageSetup fitToHeight="1" fitToWidth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">
    <tabColor indexed="44"/>
  </sheetPr>
  <dimension ref="D1:D1"/>
  <sheetViews>
    <sheetView showGridLines="0" workbookViewId="0" topLeftCell="A1">
      <selection activeCell="A110" sqref="A110"/>
    </sheetView>
  </sheetViews>
  <sheetFormatPr defaultColWidth="11.421875" defaultRowHeight="12.75"/>
  <sheetData>
    <row r="1" ht="33">
      <c r="D1" s="200" t="s">
        <v>374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I40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33" customWidth="1"/>
    <col min="2" max="2" width="13.00390625" style="48" customWidth="1"/>
    <col min="3" max="3" width="16.00390625" style="48" customWidth="1"/>
    <col min="4" max="4" width="21.57421875" style="48" customWidth="1"/>
    <col min="5" max="11" width="16.00390625" style="48" customWidth="1"/>
    <col min="12" max="16384" width="11.421875" style="48" customWidth="1"/>
  </cols>
  <sheetData>
    <row r="1" spans="1:9" s="33" customFormat="1" ht="34.5" customHeight="1">
      <c r="A1" s="43"/>
      <c r="B1" s="44" t="s">
        <v>121</v>
      </c>
      <c r="C1" s="44" t="s">
        <v>122</v>
      </c>
      <c r="D1" s="44" t="s">
        <v>123</v>
      </c>
      <c r="E1" s="45" t="s">
        <v>127</v>
      </c>
      <c r="F1" s="53" t="s">
        <v>128</v>
      </c>
      <c r="G1" s="53" t="s">
        <v>127</v>
      </c>
      <c r="H1" s="33" t="s">
        <v>131</v>
      </c>
      <c r="I1" s="33" t="s">
        <v>130</v>
      </c>
    </row>
    <row r="2" spans="1:9" ht="34.5" customHeight="1">
      <c r="A2" s="46" t="s">
        <v>124</v>
      </c>
      <c r="B2" s="47">
        <v>1000</v>
      </c>
      <c r="C2" s="47">
        <v>1000</v>
      </c>
      <c r="D2" s="47">
        <v>1000</v>
      </c>
      <c r="E2" s="51">
        <f>SUM(B2:D2)</f>
        <v>3000</v>
      </c>
      <c r="F2" s="52">
        <f>E2*0.05</f>
        <v>150</v>
      </c>
      <c r="G2" s="52">
        <f>E2+F2</f>
        <v>3150</v>
      </c>
      <c r="H2" s="52">
        <f>E2*$E$12</f>
        <v>150</v>
      </c>
      <c r="I2" s="52">
        <f>E2*prime_005</f>
        <v>150</v>
      </c>
    </row>
    <row r="3" spans="1:9" ht="34.5" customHeight="1">
      <c r="A3" s="46" t="s">
        <v>125</v>
      </c>
      <c r="B3" s="47">
        <v>1200</v>
      </c>
      <c r="C3" s="47">
        <v>1200</v>
      </c>
      <c r="D3" s="47">
        <v>1200</v>
      </c>
      <c r="E3" s="51">
        <f aca="true" t="shared" si="0" ref="E3:G5">SUM(B3:D3)</f>
        <v>3600</v>
      </c>
      <c r="F3" s="52">
        <f>E3*0.05</f>
        <v>180</v>
      </c>
      <c r="G3" s="52">
        <f>E3+F3</f>
        <v>3780</v>
      </c>
      <c r="H3" s="52">
        <f>E3*$E$12</f>
        <v>180</v>
      </c>
      <c r="I3" s="52">
        <f>E3*prime_005</f>
        <v>180</v>
      </c>
    </row>
    <row r="4" spans="1:9" ht="34.5" customHeight="1">
      <c r="A4" s="46" t="s">
        <v>126</v>
      </c>
      <c r="B4" s="47">
        <v>1500</v>
      </c>
      <c r="C4" s="47">
        <v>1500</v>
      </c>
      <c r="D4" s="47">
        <v>1500</v>
      </c>
      <c r="E4" s="51">
        <f t="shared" si="0"/>
        <v>4500</v>
      </c>
      <c r="F4" s="52">
        <f>E4*0.05</f>
        <v>225</v>
      </c>
      <c r="G4" s="52">
        <f>E4+F4</f>
        <v>4725</v>
      </c>
      <c r="H4" s="52">
        <f>E4*$E$12</f>
        <v>225</v>
      </c>
      <c r="I4" s="52">
        <f>E4*prime_005</f>
        <v>225</v>
      </c>
    </row>
    <row r="5" spans="1:7" ht="34.5" customHeight="1" thickBot="1">
      <c r="A5" s="49" t="s">
        <v>127</v>
      </c>
      <c r="B5" s="50">
        <f>SUM(B2:B4)</f>
        <v>3700</v>
      </c>
      <c r="C5" s="50">
        <f>SUM(C2:C4)</f>
        <v>3700</v>
      </c>
      <c r="D5" s="50">
        <f>SUM(D2:D4)</f>
        <v>3700</v>
      </c>
      <c r="E5" s="50">
        <f t="shared" si="0"/>
        <v>11100</v>
      </c>
      <c r="F5" s="50">
        <f t="shared" si="0"/>
        <v>18500</v>
      </c>
      <c r="G5" s="50">
        <f t="shared" si="0"/>
        <v>33300</v>
      </c>
    </row>
    <row r="7" spans="1:8" s="55" customFormat="1" ht="25.5" customHeight="1">
      <c r="A7" s="54"/>
      <c r="B7" s="243" t="s">
        <v>137</v>
      </c>
      <c r="C7" s="243"/>
      <c r="D7" s="243"/>
      <c r="E7" s="243"/>
      <c r="F7" s="243"/>
      <c r="G7" s="243"/>
      <c r="H7" s="243"/>
    </row>
    <row r="8" spans="2:8" ht="156.75" customHeight="1">
      <c r="B8" s="242" t="s">
        <v>136</v>
      </c>
      <c r="C8" s="242"/>
      <c r="D8" s="242"/>
      <c r="E8" s="242"/>
      <c r="F8" s="242"/>
      <c r="G8" s="242"/>
      <c r="H8" s="242"/>
    </row>
    <row r="11" spans="2:5" ht="12.75">
      <c r="B11" s="48">
        <v>1</v>
      </c>
      <c r="C11" s="48">
        <f>B11*2</f>
        <v>2</v>
      </c>
      <c r="E11" s="33" t="s">
        <v>129</v>
      </c>
    </row>
    <row r="12" spans="2:5" ht="12.75">
      <c r="B12" s="48">
        <v>2</v>
      </c>
      <c r="C12" s="48">
        <f>B12*2</f>
        <v>4</v>
      </c>
      <c r="E12" s="33">
        <v>0.05</v>
      </c>
    </row>
    <row r="13" spans="2:3" ht="12.75">
      <c r="B13" s="48">
        <v>3</v>
      </c>
      <c r="C13" s="48">
        <f>B13*2</f>
        <v>6</v>
      </c>
    </row>
    <row r="14" ht="12.75">
      <c r="C14" s="48">
        <f>B14*2</f>
        <v>0</v>
      </c>
    </row>
    <row r="15" spans="2:3" ht="12.75">
      <c r="B15" s="48">
        <v>4</v>
      </c>
      <c r="C15" s="48">
        <f>B15*2</f>
        <v>8</v>
      </c>
    </row>
    <row r="17" spans="2:4" ht="12.75">
      <c r="B17" s="48" t="s">
        <v>132</v>
      </c>
      <c r="D17" s="48" t="s">
        <v>135</v>
      </c>
    </row>
    <row r="18" ht="12.75">
      <c r="B18" s="48" t="s">
        <v>133</v>
      </c>
    </row>
    <row r="20" spans="1:8" s="55" customFormat="1" ht="25.5" customHeight="1">
      <c r="A20" s="54"/>
      <c r="B20" s="243" t="s">
        <v>140</v>
      </c>
      <c r="C20" s="243"/>
      <c r="D20" s="243"/>
      <c r="E20" s="243"/>
      <c r="F20" s="243"/>
      <c r="G20" s="243"/>
      <c r="H20" s="243"/>
    </row>
    <row r="21" spans="1:8" s="55" customFormat="1" ht="25.5" customHeight="1">
      <c r="A21" s="54"/>
      <c r="B21" s="241" t="s">
        <v>141</v>
      </c>
      <c r="C21" s="241"/>
      <c r="D21" s="241"/>
      <c r="E21" s="241"/>
      <c r="F21" s="241"/>
      <c r="G21" s="241"/>
      <c r="H21" s="241"/>
    </row>
    <row r="23" spans="1:7" ht="15.75" customHeight="1">
      <c r="A23" s="48" t="s">
        <v>2</v>
      </c>
      <c r="C23" s="57" t="s">
        <v>165</v>
      </c>
      <c r="D23" s="58">
        <f>IF(COUNTIF($C$1:C23,C23)&gt;1,"Doublon","")</f>
      </c>
      <c r="G23" s="56"/>
    </row>
    <row r="24" spans="1:4" ht="15.75">
      <c r="A24" s="48" t="s">
        <v>2</v>
      </c>
      <c r="C24" s="57" t="s">
        <v>278</v>
      </c>
      <c r="D24" s="58">
        <f>IF(COUNTIF($C$1:C24,C24)&gt;1,"Doublon","")</f>
      </c>
    </row>
    <row r="25" spans="1:4" ht="15.75">
      <c r="A25" s="48" t="s">
        <v>2</v>
      </c>
      <c r="C25" s="57" t="s">
        <v>164</v>
      </c>
      <c r="D25" s="58">
        <f>IF(COUNTIF($C$1:C25,C25)&gt;1,"Doublon","")</f>
      </c>
    </row>
    <row r="26" spans="1:4" ht="15.75">
      <c r="A26" s="48" t="s">
        <v>2</v>
      </c>
      <c r="C26" s="57" t="s">
        <v>165</v>
      </c>
      <c r="D26" s="58" t="str">
        <f>IF(COUNTIF($C$1:C26,C26)&gt;1,"Doublon","")</f>
        <v>Doublon</v>
      </c>
    </row>
    <row r="27" spans="1:4" ht="15.75">
      <c r="A27" s="48" t="s">
        <v>2</v>
      </c>
      <c r="C27" s="57" t="s">
        <v>279</v>
      </c>
      <c r="D27" s="58">
        <f>IF(COUNTIF($C$1:C27,C27)&gt;1,"Doublon","")</f>
      </c>
    </row>
    <row r="28" spans="1:4" ht="15.75">
      <c r="A28" s="48" t="s">
        <v>2</v>
      </c>
      <c r="C28" s="57" t="s">
        <v>164</v>
      </c>
      <c r="D28" s="58" t="str">
        <f>IF(COUNTIF($C$1:C28,C28)&gt;1,"Doublon","")</f>
        <v>Doublon</v>
      </c>
    </row>
    <row r="29" spans="1:4" ht="15.75">
      <c r="A29" s="48"/>
      <c r="C29" s="57" t="s">
        <v>143</v>
      </c>
      <c r="D29" s="58">
        <f>IF(COUNTIF($C$1:C29,C29)&gt;1,"Doublon","")</f>
      </c>
    </row>
    <row r="31" spans="1:8" s="55" customFormat="1" ht="25.5" customHeight="1">
      <c r="A31" s="54"/>
      <c r="B31" s="243" t="s">
        <v>277</v>
      </c>
      <c r="C31" s="243"/>
      <c r="D31" s="243"/>
      <c r="E31" s="243"/>
      <c r="F31" s="243"/>
      <c r="G31" s="243"/>
      <c r="H31" s="243"/>
    </row>
    <row r="32" spans="1:8" s="55" customFormat="1" ht="25.5" customHeight="1">
      <c r="A32" s="54"/>
      <c r="B32" s="240" t="s">
        <v>290</v>
      </c>
      <c r="C32" s="241"/>
      <c r="D32" s="241"/>
      <c r="E32" s="241"/>
      <c r="F32" s="241"/>
      <c r="G32" s="241"/>
      <c r="H32" s="241"/>
    </row>
    <row r="34" spans="3:6" ht="15.75">
      <c r="C34" s="57" t="s">
        <v>165</v>
      </c>
      <c r="D34" s="80" t="s">
        <v>281</v>
      </c>
      <c r="E34" s="48" t="str">
        <f aca="true" t="shared" si="1" ref="E34:E40">C34&amp;" "&amp;D34</f>
        <v>Paul Hochon</v>
      </c>
      <c r="F34" s="48" t="s">
        <v>285</v>
      </c>
    </row>
    <row r="35" spans="3:6" ht="15.75">
      <c r="C35" s="57" t="s">
        <v>278</v>
      </c>
      <c r="D35" s="80" t="s">
        <v>280</v>
      </c>
      <c r="E35" s="48" t="str">
        <f t="shared" si="1"/>
        <v>Pierre Cailloux</v>
      </c>
      <c r="F35" s="48" t="s">
        <v>286</v>
      </c>
    </row>
    <row r="36" spans="3:6" ht="15.75">
      <c r="C36" s="57" t="s">
        <v>164</v>
      </c>
      <c r="D36" s="80" t="s">
        <v>282</v>
      </c>
      <c r="E36" s="48" t="str">
        <f t="shared" si="1"/>
        <v>Jean Tillles</v>
      </c>
      <c r="F36" s="48" t="s">
        <v>287</v>
      </c>
    </row>
    <row r="37" spans="3:6" ht="15.75">
      <c r="C37" s="57" t="s">
        <v>165</v>
      </c>
      <c r="D37" s="80" t="s">
        <v>281</v>
      </c>
      <c r="E37" s="48" t="str">
        <f t="shared" si="1"/>
        <v>Paul Hochon</v>
      </c>
      <c r="F37" s="48" t="s">
        <v>285</v>
      </c>
    </row>
    <row r="38" spans="3:6" ht="15.75">
      <c r="C38" s="57" t="s">
        <v>279</v>
      </c>
      <c r="D38" s="80" t="s">
        <v>283</v>
      </c>
      <c r="E38" s="48" t="str">
        <f t="shared" si="1"/>
        <v>Marcel Etienne</v>
      </c>
      <c r="F38" s="48" t="s">
        <v>288</v>
      </c>
    </row>
    <row r="39" spans="3:6" ht="15.75">
      <c r="C39" s="57" t="s">
        <v>164</v>
      </c>
      <c r="D39" s="80" t="s">
        <v>282</v>
      </c>
      <c r="E39" s="48" t="str">
        <f t="shared" si="1"/>
        <v>Jean Tillles</v>
      </c>
      <c r="F39" s="48" t="s">
        <v>287</v>
      </c>
    </row>
    <row r="40" spans="3:6" ht="15.75">
      <c r="C40" s="57" t="s">
        <v>143</v>
      </c>
      <c r="D40" s="80" t="s">
        <v>284</v>
      </c>
      <c r="E40" s="48" t="str">
        <f t="shared" si="1"/>
        <v>Léon Blum</v>
      </c>
      <c r="F40" s="48" t="s">
        <v>289</v>
      </c>
    </row>
  </sheetData>
  <mergeCells count="6">
    <mergeCell ref="B32:H32"/>
    <mergeCell ref="B8:H8"/>
    <mergeCell ref="B7:H7"/>
    <mergeCell ref="B21:H21"/>
    <mergeCell ref="B20:H20"/>
    <mergeCell ref="B31:H3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E2:F2"/>
  <sheetViews>
    <sheetView workbookViewId="0" topLeftCell="A1">
      <selection activeCell="D43" sqref="D43"/>
    </sheetView>
  </sheetViews>
  <sheetFormatPr defaultColWidth="11.421875" defaultRowHeight="12.75"/>
  <sheetData>
    <row r="2" spans="5:6" ht="12.75">
      <c r="E2" t="s">
        <v>4</v>
      </c>
      <c r="F2">
        <v>19.6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workbookViewId="0" topLeftCell="A1">
      <selection activeCell="C26" sqref="C26:C27"/>
    </sheetView>
  </sheetViews>
  <sheetFormatPr defaultColWidth="11.421875" defaultRowHeight="12.75"/>
  <cols>
    <col min="1" max="1" width="17.421875" style="0" customWidth="1"/>
    <col min="2" max="2" width="39.00390625" style="0" customWidth="1"/>
    <col min="3" max="3" width="21.8515625" style="0" customWidth="1"/>
    <col min="4" max="4" width="17.1406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4:C31"/>
  <sheetViews>
    <sheetView showGridLines="0" workbookViewId="0" topLeftCell="A1">
      <selection activeCell="A47" sqref="A47"/>
    </sheetView>
  </sheetViews>
  <sheetFormatPr defaultColWidth="11.421875" defaultRowHeight="12.75"/>
  <cols>
    <col min="1" max="1" width="14.421875" style="48" customWidth="1"/>
    <col min="2" max="2" width="11.421875" style="48" customWidth="1"/>
    <col min="3" max="3" width="143.7109375" style="48" customWidth="1"/>
    <col min="4" max="16384" width="11.421875" style="48" customWidth="1"/>
  </cols>
  <sheetData>
    <row r="2" ht="36" customHeight="1"/>
    <row r="4" s="190" customFormat="1" ht="30" customHeight="1">
      <c r="B4" s="189" t="s">
        <v>346</v>
      </c>
    </row>
    <row r="5" s="57" customFormat="1" ht="15" customHeight="1">
      <c r="C5" s="57" t="s">
        <v>347</v>
      </c>
    </row>
    <row r="6" s="57" customFormat="1" ht="15" customHeight="1">
      <c r="C6" s="57" t="s">
        <v>367</v>
      </c>
    </row>
    <row r="7" ht="15" customHeight="1">
      <c r="B7" s="188"/>
    </row>
    <row r="8" s="190" customFormat="1" ht="26.25">
      <c r="B8" s="189" t="s">
        <v>360</v>
      </c>
    </row>
    <row r="9" spans="1:3" s="57" customFormat="1" ht="15.75">
      <c r="A9" s="57" t="s">
        <v>2</v>
      </c>
      <c r="C9" s="57" t="s">
        <v>366</v>
      </c>
    </row>
    <row r="10" s="57" customFormat="1" ht="15.75">
      <c r="C10" s="57" t="s">
        <v>361</v>
      </c>
    </row>
    <row r="11" s="57" customFormat="1" ht="15.75">
      <c r="C11" s="57" t="s">
        <v>363</v>
      </c>
    </row>
    <row r="12" s="57" customFormat="1" ht="15.75">
      <c r="C12" s="57" t="s">
        <v>362</v>
      </c>
    </row>
    <row r="13" s="57" customFormat="1" ht="15.75">
      <c r="C13" s="57" t="s">
        <v>365</v>
      </c>
    </row>
    <row r="14" ht="15" customHeight="1">
      <c r="B14" s="188"/>
    </row>
    <row r="15" s="190" customFormat="1" ht="26.25">
      <c r="B15" s="189" t="s">
        <v>349</v>
      </c>
    </row>
    <row r="16" s="57" customFormat="1" ht="15.75">
      <c r="C16" s="57" t="s">
        <v>348</v>
      </c>
    </row>
    <row r="17" s="57" customFormat="1" ht="15.75">
      <c r="C17" s="57" t="s">
        <v>368</v>
      </c>
    </row>
    <row r="18" s="80" customFormat="1" ht="12.75"/>
    <row r="19" s="190" customFormat="1" ht="26.25">
      <c r="B19" s="189" t="s">
        <v>350</v>
      </c>
    </row>
    <row r="20" s="57" customFormat="1" ht="15.75">
      <c r="C20" s="57" t="s">
        <v>351</v>
      </c>
    </row>
    <row r="21" s="57" customFormat="1" ht="15.75">
      <c r="C21" s="57" t="s">
        <v>352</v>
      </c>
    </row>
    <row r="22" s="57" customFormat="1" ht="15.75">
      <c r="C22" s="57" t="s">
        <v>353</v>
      </c>
    </row>
    <row r="24" s="190" customFormat="1" ht="26.25">
      <c r="B24" s="189" t="s">
        <v>354</v>
      </c>
    </row>
    <row r="25" s="57" customFormat="1" ht="15.75">
      <c r="C25" s="57" t="s">
        <v>355</v>
      </c>
    </row>
    <row r="26" s="57" customFormat="1" ht="15.75">
      <c r="C26" s="57" t="s">
        <v>356</v>
      </c>
    </row>
    <row r="27" s="57" customFormat="1" ht="15.75">
      <c r="C27" s="57" t="s">
        <v>357</v>
      </c>
    </row>
    <row r="28" s="57" customFormat="1" ht="15.75">
      <c r="C28" s="57" t="s">
        <v>358</v>
      </c>
    </row>
    <row r="29" s="57" customFormat="1" ht="15.75">
      <c r="C29" s="57" t="s">
        <v>359</v>
      </c>
    </row>
    <row r="31" s="80" customFormat="1" ht="15.75">
      <c r="B31" s="57" t="s">
        <v>364</v>
      </c>
    </row>
  </sheetData>
  <printOptions/>
  <pageMargins left="0.29" right="0.49" top="0.39" bottom="0.5" header="0.23" footer="0.33"/>
  <pageSetup fitToHeight="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3:C12"/>
  <sheetViews>
    <sheetView showGridLines="0" workbookViewId="0" topLeftCell="A1">
      <selection activeCell="A55" sqref="A55"/>
    </sheetView>
  </sheetViews>
  <sheetFormatPr defaultColWidth="11.421875" defaultRowHeight="12.75"/>
  <cols>
    <col min="3" max="3" width="152.421875" style="0" customWidth="1"/>
  </cols>
  <sheetData>
    <row r="3" s="190" customFormat="1" ht="30" customHeight="1">
      <c r="B3" s="189" t="s">
        <v>346</v>
      </c>
    </row>
    <row r="4" s="188" customFormat="1" ht="32.25" customHeight="1">
      <c r="C4" s="188" t="s">
        <v>347</v>
      </c>
    </row>
    <row r="5" s="188" customFormat="1" ht="32.25" customHeight="1">
      <c r="C5" s="188" t="s">
        <v>372</v>
      </c>
    </row>
    <row r="6" s="48" customFormat="1" ht="15" customHeight="1">
      <c r="B6" s="188"/>
    </row>
    <row r="7" s="190" customFormat="1" ht="26.25">
      <c r="B7" s="189" t="s">
        <v>360</v>
      </c>
    </row>
    <row r="8" spans="1:3" s="188" customFormat="1" ht="36.75" customHeight="1">
      <c r="A8" s="188" t="s">
        <v>2</v>
      </c>
      <c r="C8" s="188" t="s">
        <v>366</v>
      </c>
    </row>
    <row r="9" s="188" customFormat="1" ht="36.75" customHeight="1">
      <c r="C9" s="188" t="s">
        <v>361</v>
      </c>
    </row>
    <row r="10" s="188" customFormat="1" ht="36.75" customHeight="1">
      <c r="C10" s="188" t="s">
        <v>363</v>
      </c>
    </row>
    <row r="11" s="188" customFormat="1" ht="36.75" customHeight="1">
      <c r="C11" s="188" t="s">
        <v>362</v>
      </c>
    </row>
    <row r="12" s="188" customFormat="1" ht="36.75" customHeight="1">
      <c r="C12" s="188" t="s">
        <v>365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F17"/>
  <sheetViews>
    <sheetView showGridLines="0" zoomScale="85" zoomScaleNormal="85" workbookViewId="0" topLeftCell="A1">
      <selection activeCell="A75" sqref="A75"/>
    </sheetView>
  </sheetViews>
  <sheetFormatPr defaultColWidth="11.421875" defaultRowHeight="12.75"/>
  <cols>
    <col min="1" max="2" width="11.421875" style="33" customWidth="1"/>
    <col min="3" max="3" width="39.7109375" style="32" customWidth="1"/>
    <col min="4" max="4" width="119.00390625" style="32" customWidth="1"/>
    <col min="5" max="5" width="31.421875" style="33" customWidth="1"/>
    <col min="6" max="6" width="17.00390625" style="33" customWidth="1"/>
    <col min="7" max="16384" width="11.421875" style="33" customWidth="1"/>
  </cols>
  <sheetData>
    <row r="2" spans="1:4" s="29" customFormat="1" ht="32.25">
      <c r="A2" s="28" t="s">
        <v>369</v>
      </c>
      <c r="C2" s="30"/>
      <c r="D2" s="30"/>
    </row>
    <row r="3" spans="1:6" ht="18.75" customHeight="1">
      <c r="A3" s="31" t="s">
        <v>2</v>
      </c>
      <c r="B3" s="31"/>
      <c r="C3" s="35" t="s">
        <v>370</v>
      </c>
      <c r="D3" s="35" t="s">
        <v>371</v>
      </c>
      <c r="E3" s="29"/>
      <c r="F3" s="29"/>
    </row>
    <row r="4" spans="1:6" ht="18.75" customHeight="1">
      <c r="A4" s="31"/>
      <c r="B4" s="31"/>
      <c r="C4" s="35"/>
      <c r="D4" s="35"/>
      <c r="E4" s="29"/>
      <c r="F4" s="29"/>
    </row>
    <row r="5" spans="1:5" s="29" customFormat="1" ht="72" customHeight="1">
      <c r="A5" s="28"/>
      <c r="C5" s="201" t="s">
        <v>101</v>
      </c>
      <c r="D5" s="201"/>
      <c r="E5" s="36"/>
    </row>
    <row r="6" spans="1:5" s="29" customFormat="1" ht="22.5" customHeight="1">
      <c r="A6" s="28"/>
      <c r="C6" s="36"/>
      <c r="D6" s="36"/>
      <c r="E6" s="36"/>
    </row>
    <row r="7" spans="1:6" ht="18.75" customHeight="1">
      <c r="A7" s="31" t="s">
        <v>2</v>
      </c>
      <c r="B7" s="31"/>
      <c r="C7" s="35" t="s">
        <v>5</v>
      </c>
      <c r="D7" s="35" t="s">
        <v>99</v>
      </c>
      <c r="E7" s="29"/>
      <c r="F7" s="29"/>
    </row>
    <row r="8" spans="1:6" ht="17.25" customHeight="1">
      <c r="A8" s="31"/>
      <c r="B8" s="31"/>
      <c r="C8" s="35"/>
      <c r="D8" s="35" t="s">
        <v>100</v>
      </c>
      <c r="E8" s="33" t="s">
        <v>2</v>
      </c>
      <c r="F8" s="34" t="s">
        <v>2</v>
      </c>
    </row>
    <row r="9" spans="1:6" ht="17.25" customHeight="1">
      <c r="A9" s="31"/>
      <c r="B9" s="31"/>
      <c r="C9" s="35"/>
      <c r="D9" s="35"/>
      <c r="F9" s="34"/>
    </row>
    <row r="10" spans="1:4" ht="17.25" customHeight="1">
      <c r="A10" s="31"/>
      <c r="B10" s="31"/>
      <c r="C10" s="35" t="s">
        <v>89</v>
      </c>
      <c r="D10" s="35" t="s">
        <v>119</v>
      </c>
    </row>
    <row r="11" spans="1:4" ht="17.25" customHeight="1">
      <c r="A11" s="31"/>
      <c r="B11" s="31"/>
      <c r="C11" s="35"/>
      <c r="D11" s="35" t="s">
        <v>0</v>
      </c>
    </row>
    <row r="12" spans="3:4" ht="20.25">
      <c r="C12" s="35"/>
      <c r="D12" s="35" t="s">
        <v>118</v>
      </c>
    </row>
    <row r="13" spans="3:4" ht="20.25">
      <c r="C13" s="35"/>
      <c r="D13" s="35" t="s">
        <v>120</v>
      </c>
    </row>
    <row r="14" spans="3:4" ht="20.25">
      <c r="C14" s="35"/>
      <c r="D14" s="35" t="s">
        <v>139</v>
      </c>
    </row>
    <row r="15" spans="3:4" ht="20.25">
      <c r="C15" s="35"/>
      <c r="D15" s="35" t="s">
        <v>98</v>
      </c>
    </row>
    <row r="16" spans="3:4" ht="20.25">
      <c r="C16" s="35" t="s">
        <v>149</v>
      </c>
      <c r="D16" s="35" t="s">
        <v>150</v>
      </c>
    </row>
    <row r="17" ht="18">
      <c r="D17" s="69" t="s">
        <v>173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mergeCells count="1">
    <mergeCell ref="C5:D5"/>
  </mergeCells>
  <printOptions/>
  <pageMargins left="0.37" right="0.49" top="0.31" bottom="0.38" header="0.2" footer="0.3"/>
  <pageSetup fitToHeight="5" fitToWidth="1" horizontalDpi="300" verticalDpi="3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38"/>
  <sheetViews>
    <sheetView showGridLines="0" zoomScale="85" zoomScaleNormal="85" workbookViewId="0" topLeftCell="A1">
      <selection activeCell="A39" sqref="A39"/>
    </sheetView>
  </sheetViews>
  <sheetFormatPr defaultColWidth="11.421875" defaultRowHeight="12.75"/>
  <cols>
    <col min="1" max="1" width="17.7109375" style="1" customWidth="1"/>
    <col min="2" max="2" width="14.140625" style="1" customWidth="1"/>
    <col min="3" max="3" width="36.421875" style="39" customWidth="1"/>
    <col min="4" max="4" width="48.28125" style="39" customWidth="1"/>
    <col min="5" max="5" width="29.7109375" style="39" customWidth="1"/>
  </cols>
  <sheetData>
    <row r="1" spans="1:6" s="21" customFormat="1" ht="40.5" customHeight="1">
      <c r="A1" s="20" t="s">
        <v>90</v>
      </c>
      <c r="C1" s="37"/>
      <c r="D1" s="37"/>
      <c r="E1" s="41"/>
      <c r="F1" s="22"/>
    </row>
    <row r="2" spans="2:6" s="16" customFormat="1" ht="27">
      <c r="B2" s="15" t="s">
        <v>6</v>
      </c>
      <c r="C2" s="38"/>
      <c r="D2" s="38"/>
      <c r="E2" s="42"/>
      <c r="F2" s="17"/>
    </row>
    <row r="3" spans="1:6" ht="15">
      <c r="A3" s="2" t="s">
        <v>2</v>
      </c>
      <c r="B3" s="2" t="s">
        <v>2</v>
      </c>
      <c r="C3" s="39" t="s">
        <v>7</v>
      </c>
      <c r="D3" s="3" t="s">
        <v>86</v>
      </c>
      <c r="E3" s="3" t="s">
        <v>86</v>
      </c>
      <c r="F3" s="17"/>
    </row>
    <row r="4" spans="1:6" ht="15">
      <c r="A4" s="2" t="s">
        <v>2</v>
      </c>
      <c r="B4" s="2"/>
      <c r="C4" s="39" t="s">
        <v>3</v>
      </c>
      <c r="D4" s="3" t="s">
        <v>87</v>
      </c>
      <c r="F4" s="17"/>
    </row>
    <row r="5" spans="1:6" ht="15">
      <c r="A5" s="2"/>
      <c r="B5" s="2"/>
      <c r="C5" s="39" t="s">
        <v>1</v>
      </c>
      <c r="D5" s="3" t="s">
        <v>88</v>
      </c>
      <c r="E5" s="39" t="s">
        <v>138</v>
      </c>
      <c r="F5" s="17"/>
    </row>
    <row r="6" spans="1:6" ht="15">
      <c r="A6" s="2"/>
      <c r="B6" s="2"/>
      <c r="C6" s="39" t="s">
        <v>275</v>
      </c>
      <c r="D6" s="3" t="s">
        <v>276</v>
      </c>
      <c r="E6" s="39" t="s">
        <v>2</v>
      </c>
      <c r="F6" s="17"/>
    </row>
    <row r="7" spans="2:6" s="16" customFormat="1" ht="27">
      <c r="B7" s="15" t="s">
        <v>91</v>
      </c>
      <c r="C7" s="38"/>
      <c r="D7" s="38"/>
      <c r="E7" s="42"/>
      <c r="F7" s="17"/>
    </row>
    <row r="8" spans="2:6" s="16" customFormat="1" ht="17.25" customHeight="1">
      <c r="B8" s="15"/>
      <c r="C8" s="39" t="s">
        <v>102</v>
      </c>
      <c r="D8" s="3" t="s">
        <v>103</v>
      </c>
      <c r="E8" s="42"/>
      <c r="F8" s="17"/>
    </row>
    <row r="9" spans="1:6" ht="15">
      <c r="A9" s="2"/>
      <c r="B9" s="2" t="s">
        <v>2</v>
      </c>
      <c r="C9" s="39" t="s">
        <v>161</v>
      </c>
      <c r="D9" s="3" t="s">
        <v>162</v>
      </c>
      <c r="F9" s="17"/>
    </row>
    <row r="10" spans="1:6" ht="15">
      <c r="A10" s="2"/>
      <c r="B10" s="2" t="s">
        <v>2</v>
      </c>
      <c r="C10" s="39" t="s">
        <v>8</v>
      </c>
      <c r="D10" s="3" t="s">
        <v>104</v>
      </c>
      <c r="F10" s="17"/>
    </row>
    <row r="11" spans="2:6" s="16" customFormat="1" ht="27">
      <c r="B11" s="15" t="s">
        <v>92</v>
      </c>
      <c r="C11" s="38"/>
      <c r="D11" s="38"/>
      <c r="E11" s="42"/>
      <c r="F11" s="17"/>
    </row>
    <row r="12" spans="1:6" ht="15">
      <c r="A12" s="2"/>
      <c r="B12" s="2" t="s">
        <v>2</v>
      </c>
      <c r="C12" s="39" t="s">
        <v>9</v>
      </c>
      <c r="D12" s="39" t="s">
        <v>10</v>
      </c>
      <c r="F12" s="17"/>
    </row>
    <row r="13" spans="1:6" ht="15">
      <c r="A13" s="2"/>
      <c r="B13" s="2"/>
      <c r="C13" s="39" t="s">
        <v>13</v>
      </c>
      <c r="D13" s="40" t="s">
        <v>14</v>
      </c>
      <c r="E13" s="39" t="s">
        <v>108</v>
      </c>
      <c r="F13" s="17"/>
    </row>
    <row r="14" spans="1:6" ht="15">
      <c r="A14" s="2"/>
      <c r="B14" s="2"/>
      <c r="C14" s="39" t="s">
        <v>105</v>
      </c>
      <c r="D14" s="40" t="s">
        <v>106</v>
      </c>
      <c r="E14" s="39" t="s">
        <v>107</v>
      </c>
      <c r="F14" s="17"/>
    </row>
    <row r="15" spans="1:6" ht="15">
      <c r="A15" s="2"/>
      <c r="B15" s="2"/>
      <c r="C15" s="39" t="s">
        <v>12</v>
      </c>
      <c r="D15" s="39" t="s">
        <v>11</v>
      </c>
      <c r="E15" s="39" t="s">
        <v>34</v>
      </c>
      <c r="F15" s="17"/>
    </row>
    <row r="16" spans="2:6" s="16" customFormat="1" ht="27">
      <c r="B16" s="15" t="s">
        <v>93</v>
      </c>
      <c r="C16" s="38"/>
      <c r="D16" s="38"/>
      <c r="E16" s="42"/>
      <c r="F16" s="17"/>
    </row>
    <row r="17" spans="1:6" ht="15">
      <c r="A17" s="2"/>
      <c r="B17" s="2" t="s">
        <v>2</v>
      </c>
      <c r="C17" s="39" t="s">
        <v>15</v>
      </c>
      <c r="D17" s="3"/>
      <c r="E17" s="39" t="s">
        <v>116</v>
      </c>
      <c r="F17" s="17"/>
    </row>
    <row r="18" spans="1:6" ht="15">
      <c r="A18" s="2"/>
      <c r="B18" s="2"/>
      <c r="C18" s="39" t="s">
        <v>175</v>
      </c>
      <c r="D18" s="3" t="s">
        <v>174</v>
      </c>
      <c r="F18" s="17"/>
    </row>
    <row r="19" spans="1:6" ht="15">
      <c r="A19" s="2"/>
      <c r="B19" s="2"/>
      <c r="C19" s="39" t="s">
        <v>112</v>
      </c>
      <c r="D19" s="3" t="s">
        <v>113</v>
      </c>
      <c r="F19" s="17"/>
    </row>
    <row r="20" spans="1:6" ht="15">
      <c r="A20" s="2"/>
      <c r="B20" s="2"/>
      <c r="C20" s="39" t="s">
        <v>16</v>
      </c>
      <c r="D20" s="3" t="s">
        <v>17</v>
      </c>
      <c r="E20" s="39" t="s">
        <v>18</v>
      </c>
      <c r="F20" s="17"/>
    </row>
    <row r="21" spans="1:6" ht="15">
      <c r="A21" s="2"/>
      <c r="B21" s="2"/>
      <c r="C21" s="39" t="s">
        <v>114</v>
      </c>
      <c r="D21" s="3" t="s">
        <v>115</v>
      </c>
      <c r="F21" s="17"/>
    </row>
    <row r="22" spans="1:6" ht="15">
      <c r="A22" s="2"/>
      <c r="B22" s="2"/>
      <c r="C22" s="39" t="s">
        <v>109</v>
      </c>
      <c r="D22" s="3" t="s">
        <v>110</v>
      </c>
      <c r="E22" s="39" t="s">
        <v>111</v>
      </c>
      <c r="F22" s="17"/>
    </row>
    <row r="23" spans="1:6" ht="15">
      <c r="A23" s="2"/>
      <c r="B23" s="2"/>
      <c r="C23" s="39" t="s">
        <v>182</v>
      </c>
      <c r="D23" s="3" t="s">
        <v>183</v>
      </c>
      <c r="E23" s="39" t="s">
        <v>2</v>
      </c>
      <c r="F23" s="17"/>
    </row>
    <row r="24" spans="2:6" s="16" customFormat="1" ht="27">
      <c r="B24" s="15" t="s">
        <v>94</v>
      </c>
      <c r="C24" s="38"/>
      <c r="D24" s="38"/>
      <c r="E24" s="42"/>
      <c r="F24" s="17"/>
    </row>
    <row r="25" spans="1:6" ht="15">
      <c r="A25" s="2"/>
      <c r="B25" s="2" t="s">
        <v>2</v>
      </c>
      <c r="C25" s="39" t="s">
        <v>19</v>
      </c>
      <c r="D25" s="3" t="s">
        <v>20</v>
      </c>
      <c r="E25" s="39" t="s">
        <v>117</v>
      </c>
      <c r="F25" s="17"/>
    </row>
    <row r="26" spans="1:6" ht="15">
      <c r="A26" s="2"/>
      <c r="B26" s="2"/>
      <c r="C26" s="39" t="s">
        <v>171</v>
      </c>
      <c r="D26" s="68" t="s">
        <v>172</v>
      </c>
      <c r="F26" s="17"/>
    </row>
    <row r="27" spans="2:6" s="16" customFormat="1" ht="27">
      <c r="B27" s="15" t="s">
        <v>95</v>
      </c>
      <c r="C27" s="38"/>
      <c r="D27" s="38"/>
      <c r="E27" s="42"/>
      <c r="F27" s="17"/>
    </row>
    <row r="28" spans="1:4" ht="12.75">
      <c r="A28" s="2"/>
      <c r="B28" s="2" t="s">
        <v>2</v>
      </c>
      <c r="C28" s="39" t="s">
        <v>22</v>
      </c>
      <c r="D28" s="3" t="s">
        <v>21</v>
      </c>
    </row>
    <row r="29" spans="1:4" ht="12.75">
      <c r="A29" s="2"/>
      <c r="B29" s="2"/>
      <c r="C29" s="39" t="s">
        <v>23</v>
      </c>
      <c r="D29" s="3" t="s">
        <v>24</v>
      </c>
    </row>
    <row r="30" spans="2:6" s="16" customFormat="1" ht="27">
      <c r="B30" s="15" t="s">
        <v>96</v>
      </c>
      <c r="C30" s="38"/>
      <c r="D30" s="38"/>
      <c r="E30" s="42"/>
      <c r="F30" s="17"/>
    </row>
    <row r="31" spans="1:4" ht="12.75">
      <c r="A31" s="2"/>
      <c r="B31" s="2" t="s">
        <v>2</v>
      </c>
      <c r="C31" s="39" t="s">
        <v>26</v>
      </c>
      <c r="D31" s="3" t="s">
        <v>25</v>
      </c>
    </row>
    <row r="32" spans="1:4" ht="12.75">
      <c r="A32" s="2"/>
      <c r="B32" s="2"/>
      <c r="C32" s="39" t="s">
        <v>27</v>
      </c>
      <c r="D32" s="3" t="s">
        <v>28</v>
      </c>
    </row>
    <row r="33" spans="2:6" s="16" customFormat="1" ht="27">
      <c r="B33" s="15" t="s">
        <v>97</v>
      </c>
      <c r="C33" s="38"/>
      <c r="D33" s="38"/>
      <c r="E33" s="42"/>
      <c r="F33" s="17"/>
    </row>
    <row r="34" spans="1:4" ht="12.75">
      <c r="A34" s="2"/>
      <c r="B34" s="2" t="s">
        <v>2</v>
      </c>
      <c r="C34" s="39" t="s">
        <v>29</v>
      </c>
      <c r="D34" s="3" t="s">
        <v>33</v>
      </c>
    </row>
    <row r="35" spans="1:4" ht="12.75">
      <c r="A35" s="2"/>
      <c r="B35" s="2"/>
      <c r="C35" s="39" t="s">
        <v>30</v>
      </c>
      <c r="D35" s="3"/>
    </row>
    <row r="36" spans="2:6" s="16" customFormat="1" ht="27">
      <c r="B36" s="15" t="s">
        <v>31</v>
      </c>
      <c r="C36" s="38"/>
      <c r="D36" s="38"/>
      <c r="E36" s="42"/>
      <c r="F36" s="17"/>
    </row>
    <row r="37" spans="1:4" ht="12.75">
      <c r="A37" s="2"/>
      <c r="B37" s="2" t="s">
        <v>2</v>
      </c>
      <c r="C37" s="39" t="s">
        <v>32</v>
      </c>
      <c r="D37" s="3"/>
    </row>
    <row r="38" spans="1:4" ht="12.75">
      <c r="A38" s="2"/>
      <c r="B38" s="2"/>
      <c r="D38" s="3"/>
    </row>
  </sheetData>
  <printOptions/>
  <pageMargins left="0.32" right="0.13" top="0.3" bottom="0.35" header="0.23" footer="0.29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tabColor indexed="11"/>
    <pageSetUpPr fitToPage="1"/>
  </sheetPr>
  <dimension ref="A2:F174"/>
  <sheetViews>
    <sheetView workbookViewId="0" topLeftCell="A1">
      <selection activeCell="A49" sqref="A49"/>
    </sheetView>
  </sheetViews>
  <sheetFormatPr defaultColWidth="11.421875" defaultRowHeight="12.75"/>
  <cols>
    <col min="1" max="1" width="17.140625" style="0" customWidth="1"/>
    <col min="2" max="2" width="21.7109375" style="0" customWidth="1"/>
    <col min="3" max="3" width="15.421875" style="1" customWidth="1"/>
    <col min="4" max="4" width="70.8515625" style="1" customWidth="1"/>
    <col min="5" max="5" width="3.8515625" style="0" customWidth="1"/>
    <col min="6" max="6" width="26.421875" style="1" customWidth="1"/>
  </cols>
  <sheetData>
    <row r="1" ht="76.5" customHeight="1"/>
    <row r="2" spans="1:6" s="21" customFormat="1" ht="32.25">
      <c r="A2" s="20" t="s">
        <v>345</v>
      </c>
      <c r="C2" s="22"/>
      <c r="D2" s="22"/>
      <c r="F2" s="22"/>
    </row>
    <row r="4" spans="2:6" s="16" customFormat="1" ht="27">
      <c r="B4" s="15" t="s">
        <v>35</v>
      </c>
      <c r="C4" s="17"/>
      <c r="D4" s="17"/>
      <c r="F4" s="17"/>
    </row>
    <row r="5" ht="15.75">
      <c r="D5" s="64" t="s">
        <v>159</v>
      </c>
    </row>
    <row r="6" spans="3:6" s="3" customFormat="1" ht="15.75">
      <c r="C6" s="6" t="s">
        <v>2</v>
      </c>
      <c r="D6" s="64" t="s">
        <v>160</v>
      </c>
      <c r="F6" s="10" t="s">
        <v>40</v>
      </c>
    </row>
    <row r="7" spans="3:6" ht="12.75">
      <c r="C7" s="1">
        <v>10</v>
      </c>
      <c r="D7" s="4" t="str">
        <f>IF(C7&lt;30,"VRAI","FAUX")</f>
        <v>VRAI</v>
      </c>
      <c r="F7" s="5" t="s">
        <v>41</v>
      </c>
    </row>
    <row r="8" spans="3:6" ht="12.75">
      <c r="C8" s="1">
        <v>29</v>
      </c>
      <c r="D8" s="4" t="str">
        <f>IF(C8&lt;30,"VRAI","FAUX")</f>
        <v>VRAI</v>
      </c>
      <c r="F8" s="5"/>
    </row>
    <row r="9" spans="3:6" ht="12.75">
      <c r="C9" s="1">
        <v>40</v>
      </c>
      <c r="D9" s="4" t="str">
        <f>IF(C9&lt;30,"VRAI","FAUX")</f>
        <v>FAUX</v>
      </c>
      <c r="F9" s="5"/>
    </row>
    <row r="10" ht="12.75">
      <c r="F10" s="5"/>
    </row>
    <row r="11" spans="4:6" ht="15.75">
      <c r="D11" s="9" t="s">
        <v>146</v>
      </c>
      <c r="F11" s="5"/>
    </row>
    <row r="12" spans="3:6" ht="12.75">
      <c r="C12" s="1">
        <v>10</v>
      </c>
      <c r="D12" s="4">
        <f>IF(C12&lt;30,C12*1.1,C12*1.2)</f>
        <v>11</v>
      </c>
      <c r="F12" s="5" t="s">
        <v>42</v>
      </c>
    </row>
    <row r="13" spans="3:6" ht="12.75">
      <c r="C13" s="1">
        <v>20</v>
      </c>
      <c r="D13" s="4">
        <f>IF(C13&lt;30,C13*1.1,C13*1.2)</f>
        <v>22</v>
      </c>
      <c r="F13" s="5" t="s">
        <v>43</v>
      </c>
    </row>
    <row r="14" spans="3:6" ht="12.75">
      <c r="C14" s="1">
        <v>50</v>
      </c>
      <c r="D14" s="4">
        <f>IF(C14&lt;30,C14*1.1,C14*1.2)</f>
        <v>60</v>
      </c>
      <c r="F14" s="5"/>
    </row>
    <row r="15" ht="13.5" customHeight="1">
      <c r="F15" s="5"/>
    </row>
    <row r="16" ht="12.75">
      <c r="F16" s="5"/>
    </row>
    <row r="17" spans="4:6" ht="12.75">
      <c r="D17" s="7" t="s">
        <v>44</v>
      </c>
      <c r="F17" s="5"/>
    </row>
    <row r="18" spans="3:6" ht="12.75">
      <c r="C18" s="1">
        <v>8</v>
      </c>
      <c r="D18" s="4" t="str">
        <f>IF(C18&gt;15,"TB",IF(C18&gt;11,"Bien",IF(C18&gt;9,"Passable","revenir")))</f>
        <v>revenir</v>
      </c>
      <c r="F18" s="5" t="s">
        <v>37</v>
      </c>
    </row>
    <row r="19" spans="3:6" ht="12.75">
      <c r="C19" s="1">
        <v>9</v>
      </c>
      <c r="D19" s="4" t="str">
        <f>IF(C19&gt;15,"TB",IF(C19&gt;11,"B",IF(C19&gt;9,"Passable","revenir")))</f>
        <v>revenir</v>
      </c>
      <c r="F19" s="5" t="s">
        <v>36</v>
      </c>
    </row>
    <row r="20" spans="3:6" ht="12.75">
      <c r="C20" s="1">
        <v>10</v>
      </c>
      <c r="D20" s="4" t="str">
        <f>IF(C20&gt;15,"TB",IF(C20&gt;11,"B",IF(C20&gt;9,"Passable","revenir")))</f>
        <v>Passable</v>
      </c>
      <c r="F20" s="1" t="s">
        <v>38</v>
      </c>
    </row>
    <row r="21" spans="3:6" ht="12.75">
      <c r="C21" s="1">
        <v>11</v>
      </c>
      <c r="D21" s="4" t="str">
        <f>IF(C21&gt;15,"TB",IF(C21&gt;11,"B",IF(C21&gt;9,"Passable","revenir")))</f>
        <v>Passable</v>
      </c>
      <c r="F21" s="1" t="s">
        <v>39</v>
      </c>
    </row>
    <row r="22" spans="3:4" ht="12.75">
      <c r="C22" s="1">
        <v>12</v>
      </c>
      <c r="D22" s="4" t="str">
        <f>IF(C22&gt;15,"TB",IF(C22&gt;11,"Bien",IF(C22&gt;9,"Passable","revenir")))</f>
        <v>Bien</v>
      </c>
    </row>
    <row r="23" spans="3:4" ht="12.75">
      <c r="C23" s="1">
        <v>13</v>
      </c>
      <c r="D23" s="4" t="str">
        <f aca="true" t="shared" si="0" ref="D23:D30">IF(C23&gt;15,"TB",IF(C23&gt;11,"Bien",IF(C23&gt;9,"Passable","revenir")))</f>
        <v>Bien</v>
      </c>
    </row>
    <row r="24" spans="3:4" ht="12.75">
      <c r="C24" s="1">
        <v>14</v>
      </c>
      <c r="D24" s="4" t="str">
        <f t="shared" si="0"/>
        <v>Bien</v>
      </c>
    </row>
    <row r="25" spans="3:4" ht="12.75">
      <c r="C25" s="1">
        <v>15</v>
      </c>
      <c r="D25" s="4" t="str">
        <f t="shared" si="0"/>
        <v>Bien</v>
      </c>
    </row>
    <row r="26" spans="3:4" ht="12.75">
      <c r="C26" s="1">
        <v>16</v>
      </c>
      <c r="D26" s="4" t="str">
        <f t="shared" si="0"/>
        <v>TB</v>
      </c>
    </row>
    <row r="27" spans="3:4" ht="12.75">
      <c r="C27" s="1">
        <v>17</v>
      </c>
      <c r="D27" s="4" t="str">
        <f t="shared" si="0"/>
        <v>TB</v>
      </c>
    </row>
    <row r="28" spans="3:4" ht="12.75">
      <c r="C28" s="1">
        <v>18</v>
      </c>
      <c r="D28" s="4" t="str">
        <f t="shared" si="0"/>
        <v>TB</v>
      </c>
    </row>
    <row r="29" spans="3:4" ht="12.75">
      <c r="C29" s="1">
        <v>19</v>
      </c>
      <c r="D29" s="4" t="str">
        <f t="shared" si="0"/>
        <v>TB</v>
      </c>
    </row>
    <row r="30" spans="3:4" ht="12.75">
      <c r="C30" s="1">
        <v>20</v>
      </c>
      <c r="D30" s="4" t="str">
        <f t="shared" si="0"/>
        <v>TB</v>
      </c>
    </row>
    <row r="31" ht="12.75">
      <c r="D31" s="4"/>
    </row>
    <row r="32" spans="2:6" s="12" customFormat="1" ht="27">
      <c r="B32" s="15" t="s">
        <v>181</v>
      </c>
      <c r="C32" s="11"/>
      <c r="D32" s="11"/>
      <c r="F32" s="11"/>
    </row>
    <row r="33" ht="12.75">
      <c r="D33" s="24"/>
    </row>
    <row r="34" spans="4:6" ht="12.75">
      <c r="D34" s="6" t="s">
        <v>180</v>
      </c>
      <c r="F34" s="1" t="s">
        <v>179</v>
      </c>
    </row>
    <row r="35" spans="2:6" ht="12.75">
      <c r="B35" t="s">
        <v>124</v>
      </c>
      <c r="C35" s="1" t="s">
        <v>177</v>
      </c>
      <c r="D35"/>
      <c r="F35"/>
    </row>
    <row r="36" spans="2:6" ht="12.75">
      <c r="B36" t="s">
        <v>125</v>
      </c>
      <c r="C36" s="1" t="s">
        <v>178</v>
      </c>
      <c r="D36"/>
      <c r="F36"/>
    </row>
    <row r="37" spans="2:6" ht="12.75">
      <c r="B37" t="s">
        <v>126</v>
      </c>
      <c r="C37" s="1" t="s">
        <v>178</v>
      </c>
      <c r="D37"/>
      <c r="F37"/>
    </row>
    <row r="38" spans="2:6" ht="12.75">
      <c r="B38" t="s">
        <v>176</v>
      </c>
      <c r="C38" s="1" t="s">
        <v>178</v>
      </c>
      <c r="D38"/>
      <c r="F38"/>
    </row>
    <row r="39" spans="4:6" ht="12.75">
      <c r="D39"/>
      <c r="F39"/>
    </row>
    <row r="40" spans="4:6" ht="12.75">
      <c r="D40"/>
      <c r="F40"/>
    </row>
    <row r="41" spans="2:6" ht="12.75">
      <c r="B41" t="s">
        <v>177</v>
      </c>
      <c r="C41" s="6">
        <f>COUNTIF(C35:C38,"Matin")</f>
        <v>1</v>
      </c>
      <c r="D41"/>
      <c r="F41"/>
    </row>
    <row r="42" spans="2:6" ht="12.75">
      <c r="B42" t="s">
        <v>178</v>
      </c>
      <c r="C42" s="6">
        <f>COUNTIF(C35:C38,"soir")</f>
        <v>3</v>
      </c>
      <c r="D42"/>
      <c r="F42"/>
    </row>
    <row r="43" ht="12.75">
      <c r="D43" s="4"/>
    </row>
    <row r="44" ht="12.75">
      <c r="D44" s="4"/>
    </row>
    <row r="45" ht="12.75">
      <c r="D45" s="4"/>
    </row>
    <row r="46" spans="2:6" s="16" customFormat="1" ht="27">
      <c r="B46" s="15" t="s">
        <v>50</v>
      </c>
      <c r="C46" s="17"/>
      <c r="D46" s="17"/>
      <c r="F46" s="17"/>
    </row>
    <row r="47" spans="4:6" ht="12.75">
      <c r="D47" s="14" t="s">
        <v>145</v>
      </c>
      <c r="F47" s="1" t="s">
        <v>54</v>
      </c>
    </row>
    <row r="49" spans="2:4" ht="12.75">
      <c r="B49" t="s">
        <v>51</v>
      </c>
      <c r="C49" s="1">
        <v>10</v>
      </c>
      <c r="D49" s="13">
        <f aca="true" t="shared" si="1" ref="D49:D54">IF(AND(B49="classe1",C49=20),100,0)</f>
        <v>0</v>
      </c>
    </row>
    <row r="50" spans="2:4" ht="12.75">
      <c r="B50" t="s">
        <v>52</v>
      </c>
      <c r="C50" s="1">
        <v>20</v>
      </c>
      <c r="D50" s="13">
        <f t="shared" si="1"/>
        <v>0</v>
      </c>
    </row>
    <row r="51" spans="2:4" ht="12.75">
      <c r="B51" t="s">
        <v>53</v>
      </c>
      <c r="C51" s="1">
        <v>20</v>
      </c>
      <c r="D51" s="13">
        <f t="shared" si="1"/>
        <v>0</v>
      </c>
    </row>
    <row r="52" spans="2:4" ht="12.75">
      <c r="B52" t="s">
        <v>51</v>
      </c>
      <c r="C52" s="1">
        <v>20</v>
      </c>
      <c r="D52" s="13">
        <f t="shared" si="1"/>
        <v>100</v>
      </c>
    </row>
    <row r="53" spans="2:4" ht="12.75">
      <c r="B53" t="s">
        <v>53</v>
      </c>
      <c r="C53" s="1">
        <v>10</v>
      </c>
      <c r="D53" s="13">
        <f t="shared" si="1"/>
        <v>0</v>
      </c>
    </row>
    <row r="54" spans="2:4" ht="12.75">
      <c r="B54" t="s">
        <v>51</v>
      </c>
      <c r="C54" s="1">
        <v>20</v>
      </c>
      <c r="D54" s="13">
        <f t="shared" si="1"/>
        <v>100</v>
      </c>
    </row>
    <row r="55" ht="12.75">
      <c r="D55" s="13"/>
    </row>
    <row r="56" spans="2:6" s="16" customFormat="1" ht="27">
      <c r="B56" s="15" t="s">
        <v>144</v>
      </c>
      <c r="C56" s="17"/>
      <c r="D56" s="17"/>
      <c r="F56" s="61" t="s">
        <v>148</v>
      </c>
    </row>
    <row r="57" spans="4:6" ht="12.75">
      <c r="D57" s="14" t="s">
        <v>147</v>
      </c>
      <c r="F57" s="1" t="s">
        <v>2</v>
      </c>
    </row>
    <row r="59" spans="3:4" ht="15">
      <c r="C59" s="59" t="s">
        <v>124</v>
      </c>
      <c r="D59" s="60">
        <f>IF(COUNTIF($C$1:C59,C59)&gt;1,"Doublon","")</f>
      </c>
    </row>
    <row r="60" spans="3:4" ht="15">
      <c r="C60" s="59" t="s">
        <v>125</v>
      </c>
      <c r="D60" s="60">
        <f>IF(COUNTIF($C$1:C60,C60)&gt;1,"Doublon","")</f>
      </c>
    </row>
    <row r="61" spans="3:4" ht="15">
      <c r="C61" s="59" t="s">
        <v>126</v>
      </c>
      <c r="D61" s="60">
        <f>IF(COUNTIF($C$1:C61,C61)&gt;1,"Doublon","")</f>
      </c>
    </row>
    <row r="62" spans="3:4" ht="15">
      <c r="C62" s="59" t="s">
        <v>124</v>
      </c>
      <c r="D62" s="60" t="str">
        <f>IF(COUNTIF($C$1:C62,C62)&gt;1,"Doublon","")</f>
        <v>Doublon</v>
      </c>
    </row>
    <row r="63" spans="3:4" ht="15">
      <c r="C63" s="59" t="s">
        <v>142</v>
      </c>
      <c r="D63" s="60">
        <f>IF(COUNTIF($C$1:C63,C63)&gt;1,"Doublon","")</f>
      </c>
    </row>
    <row r="64" spans="3:4" ht="15">
      <c r="C64" s="59" t="s">
        <v>126</v>
      </c>
      <c r="D64" s="60" t="str">
        <f>IF(COUNTIF($C$1:C64,C64)&gt;1,"Doublon","")</f>
        <v>Doublon</v>
      </c>
    </row>
    <row r="65" spans="3:4" ht="15.75">
      <c r="C65" s="59" t="s">
        <v>143</v>
      </c>
      <c r="D65" s="58">
        <f>IF(COUNTIF($C$1:C65,C65)&gt;1,"Doublon","")</f>
      </c>
    </row>
    <row r="66" ht="12.75">
      <c r="D66" s="4"/>
    </row>
    <row r="67" spans="1:6" s="18" customFormat="1" ht="32.25">
      <c r="A67" s="20" t="s">
        <v>55</v>
      </c>
      <c r="C67" s="19"/>
      <c r="D67" s="19"/>
      <c r="F67" s="19"/>
    </row>
    <row r="68" ht="12.75">
      <c r="D68" s="4"/>
    </row>
    <row r="69" spans="2:6" s="12" customFormat="1" ht="27">
      <c r="B69" s="15" t="s">
        <v>45</v>
      </c>
      <c r="C69" s="11"/>
      <c r="D69" s="11"/>
      <c r="F69" s="11"/>
    </row>
    <row r="70" spans="2:6" ht="15" customHeight="1">
      <c r="B70" s="8"/>
      <c r="D70" s="7" t="s">
        <v>46</v>
      </c>
      <c r="F70" s="1" t="s">
        <v>63</v>
      </c>
    </row>
    <row r="71" ht="12.75">
      <c r="C71" s="1">
        <v>40</v>
      </c>
    </row>
    <row r="72" ht="12.75">
      <c r="C72" s="1">
        <v>50</v>
      </c>
    </row>
    <row r="73" ht="12.75">
      <c r="C73" s="1">
        <f>SUM(C71:C72)</f>
        <v>90</v>
      </c>
    </row>
    <row r="74" ht="12.75">
      <c r="C74" s="1" t="s">
        <v>2</v>
      </c>
    </row>
    <row r="75" ht="12.75">
      <c r="C75" s="1" t="s">
        <v>2</v>
      </c>
    </row>
    <row r="76" spans="2:6" ht="15" customHeight="1">
      <c r="B76" s="8"/>
      <c r="D76" s="7" t="s">
        <v>47</v>
      </c>
      <c r="F76" s="1" t="s">
        <v>62</v>
      </c>
    </row>
    <row r="77" ht="12.75">
      <c r="C77" s="1">
        <v>40</v>
      </c>
    </row>
    <row r="78" ht="12.75">
      <c r="C78" s="1">
        <v>50</v>
      </c>
    </row>
    <row r="81" ht="12.75">
      <c r="C81" s="1">
        <v>10</v>
      </c>
    </row>
    <row r="82" ht="12.75">
      <c r="C82" s="1">
        <v>20</v>
      </c>
    </row>
    <row r="83" ht="12.75">
      <c r="C83" s="1">
        <f>SUM(C77:C78,C81:C82)</f>
        <v>120</v>
      </c>
    </row>
    <row r="85" spans="2:6" s="12" customFormat="1" ht="27">
      <c r="B85" s="15" t="s">
        <v>48</v>
      </c>
      <c r="C85" s="11"/>
      <c r="D85" s="11"/>
      <c r="F85" s="11"/>
    </row>
    <row r="86" spans="2:6" ht="15" customHeight="1">
      <c r="B86" s="8"/>
      <c r="D86" s="7" t="s">
        <v>49</v>
      </c>
      <c r="F86" s="1" t="s">
        <v>61</v>
      </c>
    </row>
    <row r="87" ht="12.75">
      <c r="C87" s="1">
        <v>40</v>
      </c>
    </row>
    <row r="88" ht="12.75">
      <c r="C88" s="1">
        <v>50</v>
      </c>
    </row>
    <row r="89" ht="12.75">
      <c r="C89" s="1">
        <f>AVERAGE(C87:C88)</f>
        <v>45</v>
      </c>
    </row>
    <row r="91" spans="1:6" s="18" customFormat="1" ht="32.25">
      <c r="A91" s="20" t="s">
        <v>56</v>
      </c>
      <c r="C91" s="19"/>
      <c r="D91" s="19"/>
      <c r="F91" s="19"/>
    </row>
    <row r="92" ht="12.75">
      <c r="D92" s="4"/>
    </row>
    <row r="93" spans="2:6" s="12" customFormat="1" ht="27">
      <c r="B93" s="15" t="s">
        <v>57</v>
      </c>
      <c r="C93" s="11"/>
      <c r="D93" s="11"/>
      <c r="F93" s="11"/>
    </row>
    <row r="94" spans="2:6" ht="15" customHeight="1">
      <c r="B94" s="8"/>
      <c r="D94" s="7" t="s">
        <v>65</v>
      </c>
      <c r="F94" s="1" t="s">
        <v>59</v>
      </c>
    </row>
    <row r="95" ht="12.75">
      <c r="D95" s="24">
        <f>TODAY()</f>
        <v>39456</v>
      </c>
    </row>
    <row r="96" ht="12.75">
      <c r="D96" s="24"/>
    </row>
    <row r="97" ht="12.75">
      <c r="D97" s="24"/>
    </row>
    <row r="98" spans="2:6" s="12" customFormat="1" ht="27">
      <c r="B98" s="15" t="s">
        <v>64</v>
      </c>
      <c r="C98" s="11"/>
      <c r="D98" s="11"/>
      <c r="F98" s="11"/>
    </row>
    <row r="99" spans="2:6" ht="15" customHeight="1">
      <c r="B99" s="8"/>
      <c r="D99" s="26" t="s">
        <v>66</v>
      </c>
      <c r="F99" s="1" t="s">
        <v>59</v>
      </c>
    </row>
    <row r="100" ht="12.75">
      <c r="D100" s="26">
        <f ca="1">NOW()</f>
        <v>39456.521588310185</v>
      </c>
    </row>
    <row r="101" ht="12.75">
      <c r="D101" s="24"/>
    </row>
    <row r="102" ht="12.75">
      <c r="D102" s="24"/>
    </row>
    <row r="103" spans="2:6" s="12" customFormat="1" ht="27">
      <c r="B103" s="15" t="s">
        <v>58</v>
      </c>
      <c r="C103" s="11"/>
      <c r="D103" s="11"/>
      <c r="F103" s="11"/>
    </row>
    <row r="104" ht="12.75">
      <c r="D104" s="24"/>
    </row>
    <row r="105" spans="4:6" ht="12.75">
      <c r="D105" s="25" t="s">
        <v>134</v>
      </c>
      <c r="F105" s="1" t="s">
        <v>60</v>
      </c>
    </row>
    <row r="106" spans="3:4" ht="12.75">
      <c r="C106" s="23">
        <v>39448</v>
      </c>
      <c r="D106" s="23">
        <f>DATE(YEAR(C106),MONTH(C106)+60,DAY(C106))</f>
        <v>41275</v>
      </c>
    </row>
    <row r="107" ht="12.75">
      <c r="C107" s="23" t="s">
        <v>2</v>
      </c>
    </row>
    <row r="109" spans="2:6" s="12" customFormat="1" ht="27">
      <c r="B109" s="15" t="s">
        <v>67</v>
      </c>
      <c r="C109" s="11"/>
      <c r="D109" s="11"/>
      <c r="F109" s="11"/>
    </row>
    <row r="110" ht="12.75">
      <c r="D110" s="24"/>
    </row>
    <row r="111" spans="4:6" ht="12.75">
      <c r="D111" s="25" t="s">
        <v>68</v>
      </c>
      <c r="F111" s="1" t="s">
        <v>69</v>
      </c>
    </row>
    <row r="112" spans="3:6" ht="12.75">
      <c r="C112" s="23">
        <v>25569</v>
      </c>
      <c r="F112" s="1" t="s">
        <v>70</v>
      </c>
    </row>
    <row r="113" spans="3:6" ht="12.75">
      <c r="C113" s="23">
        <v>36526</v>
      </c>
      <c r="D113" s="1">
        <f>DATEDIF(C112,C113,"y")</f>
        <v>30</v>
      </c>
      <c r="F113" s="1" t="s">
        <v>71</v>
      </c>
    </row>
    <row r="114" ht="12.75">
      <c r="F114" s="1" t="s">
        <v>72</v>
      </c>
    </row>
    <row r="120" spans="2:6" s="12" customFormat="1" ht="27">
      <c r="B120" s="15" t="s">
        <v>163</v>
      </c>
      <c r="C120" s="11"/>
      <c r="D120" s="11"/>
      <c r="F120" s="11"/>
    </row>
    <row r="121" ht="12.75">
      <c r="D121" s="24"/>
    </row>
    <row r="122" spans="4:6" ht="12.75">
      <c r="D122" s="65" t="s">
        <v>169</v>
      </c>
      <c r="F122" s="1" t="s">
        <v>170</v>
      </c>
    </row>
    <row r="123" spans="2:4" ht="12.75">
      <c r="B123" s="66" t="s">
        <v>167</v>
      </c>
      <c r="C123" s="1" t="s">
        <v>168</v>
      </c>
      <c r="D123" s="1" t="s">
        <v>170</v>
      </c>
    </row>
    <row r="124" spans="1:4" ht="12.75">
      <c r="A124" t="s">
        <v>164</v>
      </c>
      <c r="B124" s="66">
        <v>0.3541666666666667</v>
      </c>
      <c r="C124" s="66">
        <v>0.7569444444444445</v>
      </c>
      <c r="D124" s="67">
        <f>C124-B124+IF(B124&gt;C124,1)</f>
        <v>0.40277777777777785</v>
      </c>
    </row>
    <row r="125" spans="1:4" ht="12.75">
      <c r="A125" t="s">
        <v>165</v>
      </c>
      <c r="B125" s="66">
        <v>0.2916666666666667</v>
      </c>
      <c r="C125" s="66">
        <v>0.7013888888888888</v>
      </c>
      <c r="D125" s="67">
        <f>C125-B125+IF(B125&gt;C125,1)</f>
        <v>0.40972222222222215</v>
      </c>
    </row>
    <row r="126" spans="1:4" ht="12.75">
      <c r="A126" t="s">
        <v>166</v>
      </c>
      <c r="B126" s="66">
        <v>0.9166666666666666</v>
      </c>
      <c r="C126" s="66">
        <v>0.3125</v>
      </c>
      <c r="D126" s="67">
        <f>C126-B126+IF(B126&gt;C126,1)</f>
        <v>0.39583333333333337</v>
      </c>
    </row>
    <row r="132" spans="1:6" s="18" customFormat="1" ht="32.25">
      <c r="A132" s="20" t="s">
        <v>73</v>
      </c>
      <c r="C132" s="19"/>
      <c r="D132" s="19"/>
      <c r="F132" s="19"/>
    </row>
    <row r="133" ht="12.75">
      <c r="D133" s="4"/>
    </row>
    <row r="134" spans="2:6" s="12" customFormat="1" ht="27">
      <c r="B134" s="15" t="s">
        <v>74</v>
      </c>
      <c r="C134" s="11"/>
      <c r="D134" s="11"/>
      <c r="F134" s="11"/>
    </row>
    <row r="135" spans="2:6" ht="15" customHeight="1">
      <c r="B135" s="8"/>
      <c r="D135" s="1">
        <f>UPPER(C135)</f>
      </c>
      <c r="F135" s="1" t="s">
        <v>77</v>
      </c>
    </row>
    <row r="136" ht="12.75">
      <c r="D136" s="7" t="s">
        <v>76</v>
      </c>
    </row>
    <row r="137" spans="3:4" ht="12.75">
      <c r="C137" s="1" t="s">
        <v>75</v>
      </c>
      <c r="D137" s="4" t="str">
        <f>UPPER(C137)</f>
        <v>LA MARQUISE</v>
      </c>
    </row>
    <row r="139" spans="2:6" s="12" customFormat="1" ht="27">
      <c r="B139" s="15" t="s">
        <v>78</v>
      </c>
      <c r="C139" s="11"/>
      <c r="D139" s="11"/>
      <c r="F139" s="11"/>
    </row>
    <row r="140" spans="2:6" ht="15" customHeight="1">
      <c r="B140" s="8"/>
      <c r="D140" s="1">
        <f>UPPER(C140)</f>
      </c>
      <c r="F140" s="1" t="s">
        <v>81</v>
      </c>
    </row>
    <row r="141" ht="12.75">
      <c r="D141" s="7" t="s">
        <v>80</v>
      </c>
    </row>
    <row r="142" spans="3:4" ht="12.75">
      <c r="C142" s="1" t="s">
        <v>79</v>
      </c>
      <c r="D142" s="1" t="str">
        <f>LOWER(C142)</f>
        <v>la marquise</v>
      </c>
    </row>
    <row r="144" spans="2:6" s="12" customFormat="1" ht="27">
      <c r="B144" s="15" t="s">
        <v>83</v>
      </c>
      <c r="C144" s="11"/>
      <c r="D144" s="11"/>
      <c r="F144" s="11"/>
    </row>
    <row r="145" spans="2:6" ht="15" customHeight="1">
      <c r="B145" s="8"/>
      <c r="D145" s="1">
        <f>UPPER(C145)</f>
      </c>
      <c r="F145" s="1" t="s">
        <v>85</v>
      </c>
    </row>
    <row r="146" ht="12.75">
      <c r="D146" s="7" t="s">
        <v>84</v>
      </c>
    </row>
    <row r="147" spans="3:4" ht="12.75">
      <c r="C147" s="27" t="s">
        <v>82</v>
      </c>
      <c r="D147">
        <f>VALUE(C147)</f>
        <v>17100</v>
      </c>
    </row>
    <row r="150" spans="2:6" s="12" customFormat="1" ht="27">
      <c r="B150" s="15" t="s">
        <v>296</v>
      </c>
      <c r="C150" s="11"/>
      <c r="D150" s="11"/>
      <c r="F150" s="11"/>
    </row>
    <row r="151" spans="2:6" s="12" customFormat="1" ht="15" customHeight="1">
      <c r="B151" s="15"/>
      <c r="C151" s="11"/>
      <c r="D151" s="11"/>
      <c r="F151" s="10" t="s">
        <v>291</v>
      </c>
    </row>
    <row r="152" spans="1:4" s="48" customFormat="1" ht="12.75">
      <c r="A152" s="33"/>
      <c r="D152" s="7" t="s">
        <v>292</v>
      </c>
    </row>
    <row r="153" spans="1:4" s="48" customFormat="1" ht="12.75">
      <c r="A153" s="80" t="s">
        <v>165</v>
      </c>
      <c r="B153" s="80" t="s">
        <v>281</v>
      </c>
      <c r="C153" s="80" t="str">
        <f>A153&amp;" "&amp;B153</f>
        <v>Paul Hochon</v>
      </c>
      <c r="D153" s="80" t="s">
        <v>285</v>
      </c>
    </row>
    <row r="154" spans="1:4" s="48" customFormat="1" ht="12.75">
      <c r="A154" s="80" t="s">
        <v>278</v>
      </c>
      <c r="B154" s="80" t="s">
        <v>280</v>
      </c>
      <c r="C154" s="80" t="str">
        <f>A154&amp;" "&amp;B154</f>
        <v>Pierre Cailloux</v>
      </c>
      <c r="D154" s="80" t="s">
        <v>286</v>
      </c>
    </row>
    <row r="155" spans="1:4" s="48" customFormat="1" ht="12.75">
      <c r="A155" s="80" t="s">
        <v>164</v>
      </c>
      <c r="B155" s="80" t="s">
        <v>282</v>
      </c>
      <c r="C155" s="80" t="str">
        <f>A155&amp;" "&amp;B155</f>
        <v>Jean Tillles</v>
      </c>
      <c r="D155" s="80" t="s">
        <v>287</v>
      </c>
    </row>
    <row r="156" spans="1:4" s="48" customFormat="1" ht="12.75">
      <c r="A156" s="80" t="s">
        <v>164</v>
      </c>
      <c r="B156" s="80" t="s">
        <v>294</v>
      </c>
      <c r="C156" s="80" t="str">
        <f>A156&amp;" "&amp;B156</f>
        <v>Jean Bonneau</v>
      </c>
      <c r="D156" s="80" t="s">
        <v>295</v>
      </c>
    </row>
    <row r="157" spans="1:4" s="48" customFormat="1" ht="12.75">
      <c r="A157" s="80"/>
      <c r="B157" s="80"/>
      <c r="C157" s="80"/>
      <c r="D157" s="80"/>
    </row>
    <row r="158" spans="1:4" s="48" customFormat="1" ht="12.75">
      <c r="A158" s="33"/>
      <c r="D158" s="81" t="s">
        <v>293</v>
      </c>
    </row>
    <row r="159" spans="1:4" s="48" customFormat="1" ht="12.75">
      <c r="A159" s="33"/>
      <c r="B159" s="80"/>
      <c r="C159" s="80" t="s">
        <v>285</v>
      </c>
      <c r="D159" s="80"/>
    </row>
    <row r="160" spans="1:4" s="48" customFormat="1" ht="12.75">
      <c r="A160" s="33"/>
      <c r="B160" s="80"/>
      <c r="C160" s="80" t="s">
        <v>286</v>
      </c>
      <c r="D160" s="81" t="str">
        <f>CONCATENATE("Messieurs ",C159," et ",C160," sont des amis de ",C161," et ",C162)</f>
        <v>Messieurs Paul Hochon et Pierre Cailloux sont des amis de Jean Tillles et Jean Bonneau</v>
      </c>
    </row>
    <row r="161" spans="1:4" s="48" customFormat="1" ht="12.75">
      <c r="A161" s="33"/>
      <c r="B161" s="80"/>
      <c r="C161" s="80" t="s">
        <v>287</v>
      </c>
      <c r="D161" s="80"/>
    </row>
    <row r="162" spans="1:4" s="48" customFormat="1" ht="12.75">
      <c r="A162" s="33"/>
      <c r="B162" s="80"/>
      <c r="C162" s="80" t="s">
        <v>295</v>
      </c>
      <c r="D162" s="80"/>
    </row>
    <row r="166" spans="1:6" s="18" customFormat="1" ht="32.25">
      <c r="A166" s="20" t="s">
        <v>154</v>
      </c>
      <c r="C166" s="19"/>
      <c r="D166" s="19"/>
      <c r="F166" s="19"/>
    </row>
    <row r="167" ht="12.75">
      <c r="D167" s="4"/>
    </row>
    <row r="168" spans="2:6" s="12" customFormat="1" ht="27">
      <c r="B168" s="15" t="s">
        <v>155</v>
      </c>
      <c r="C168" s="11"/>
      <c r="D168" s="11"/>
      <c r="F168" s="11"/>
    </row>
    <row r="169" spans="2:6" ht="15" customHeight="1">
      <c r="B169" s="8"/>
      <c r="D169" s="1">
        <f>UPPER(C169)</f>
      </c>
      <c r="F169" s="1" t="s">
        <v>158</v>
      </c>
    </row>
    <row r="170" ht="12.75">
      <c r="D170" s="7" t="s">
        <v>157</v>
      </c>
    </row>
    <row r="171" spans="2:3" ht="12.75">
      <c r="B171" t="s">
        <v>156</v>
      </c>
      <c r="C171">
        <v>8</v>
      </c>
    </row>
    <row r="172" spans="2:3" ht="12.75">
      <c r="B172" t="s">
        <v>151</v>
      </c>
      <c r="C172">
        <v>60</v>
      </c>
    </row>
    <row r="173" spans="2:3" ht="12.75">
      <c r="B173" t="s">
        <v>152</v>
      </c>
      <c r="C173">
        <v>4000</v>
      </c>
    </row>
    <row r="174" spans="2:3" ht="12.75">
      <c r="B174" s="63" t="s">
        <v>153</v>
      </c>
      <c r="C174" s="62">
        <f>-PMT(C171/1200,C172,C173)</f>
        <v>81.10557715365528</v>
      </c>
    </row>
  </sheetData>
  <sheetProtection/>
  <printOptions/>
  <pageMargins left="0.52" right="0.47" top="0.63" bottom="0.42" header="0.23" footer="0.24"/>
  <pageSetup fitToHeight="14" fitToWidth="1" horizontalDpi="300" verticalDpi="300" orientation="landscape" paperSize="9" scale="89" r:id="rId2"/>
  <headerFooter alignWithMargins="0">
    <oddHeader>&amp;C&amp;"Arial Black,Normal"&amp;26LES FONCTIONS AVEC EXCEL</oddHeader>
    <oddFooter>&amp;CPage 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showGridLines="0" workbookViewId="0" topLeftCell="A1">
      <selection activeCell="A42" sqref="A42"/>
    </sheetView>
  </sheetViews>
  <sheetFormatPr defaultColWidth="11.421875" defaultRowHeight="12.75"/>
  <cols>
    <col min="1" max="1" width="135.00390625" style="1" customWidth="1"/>
  </cols>
  <sheetData>
    <row r="2" ht="41.25">
      <c r="A2" s="199" t="s">
        <v>373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hyperlinks>
    <hyperlink ref="A2" r:id="rId1" tooltip="Trucs et astuces Excel   " display="Initiation et perfectionnement Excel"/>
  </hyperlinks>
  <printOptions/>
  <pageMargins left="0.51" right="0.49" top="0.57" bottom="0.71" header="0.33" footer="0.4921259845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1:E71"/>
  <sheetViews>
    <sheetView showGridLines="0" workbookViewId="0" topLeftCell="A1">
      <selection activeCell="A82" sqref="A82"/>
    </sheetView>
  </sheetViews>
  <sheetFormatPr defaultColWidth="11.421875" defaultRowHeight="12.75"/>
  <cols>
    <col min="1" max="1" width="11.421875" style="48" customWidth="1"/>
    <col min="2" max="2" width="31.140625" style="48" customWidth="1"/>
    <col min="3" max="3" width="63.8515625" style="48" customWidth="1"/>
    <col min="4" max="9" width="15.421875" style="48" customWidth="1"/>
    <col min="10" max="10" width="33.28125" style="48" customWidth="1"/>
    <col min="11" max="12" width="15.421875" style="48" customWidth="1"/>
    <col min="13" max="13" width="28.8515625" style="48" customWidth="1"/>
    <col min="14" max="16384" width="11.421875" style="48" customWidth="1"/>
  </cols>
  <sheetData>
    <row r="1" spans="2:3" s="79" customFormat="1" ht="21" customHeight="1">
      <c r="B1" s="208" t="s">
        <v>272</v>
      </c>
      <c r="C1" s="209"/>
    </row>
    <row r="2" ht="12.75">
      <c r="C2" s="33"/>
    </row>
    <row r="3" spans="2:3" ht="32.25" customHeight="1">
      <c r="B3" s="210" t="s">
        <v>273</v>
      </c>
      <c r="C3" s="211"/>
    </row>
    <row r="4" spans="2:3" ht="12.75">
      <c r="B4" s="70" t="s">
        <v>212</v>
      </c>
      <c r="C4" s="70" t="s">
        <v>274</v>
      </c>
    </row>
    <row r="5" spans="2:3" ht="12.75">
      <c r="B5" s="71" t="s">
        <v>185</v>
      </c>
      <c r="C5" s="71" t="s">
        <v>186</v>
      </c>
    </row>
    <row r="6" spans="2:3" ht="12.75">
      <c r="B6" s="71" t="s">
        <v>187</v>
      </c>
      <c r="C6" s="71" t="s">
        <v>188</v>
      </c>
    </row>
    <row r="7" spans="2:5" ht="12.75">
      <c r="B7" s="71" t="s">
        <v>189</v>
      </c>
      <c r="C7" s="71" t="s">
        <v>190</v>
      </c>
      <c r="E7" s="48" t="s">
        <v>2</v>
      </c>
    </row>
    <row r="8" spans="2:3" ht="12.75">
      <c r="B8" s="71" t="s">
        <v>191</v>
      </c>
      <c r="C8" s="71" t="s">
        <v>192</v>
      </c>
    </row>
    <row r="9" spans="2:3" ht="12.75">
      <c r="B9" s="71" t="s">
        <v>193</v>
      </c>
      <c r="C9" s="71" t="s">
        <v>194</v>
      </c>
    </row>
    <row r="10" spans="2:3" ht="12.75">
      <c r="B10" s="72" t="s">
        <v>195</v>
      </c>
      <c r="C10" s="72" t="s">
        <v>196</v>
      </c>
    </row>
    <row r="11" spans="2:3" ht="12.75">
      <c r="B11" s="72" t="s">
        <v>197</v>
      </c>
      <c r="C11" s="72" t="s">
        <v>198</v>
      </c>
    </row>
    <row r="12" spans="2:3" ht="12.75">
      <c r="B12" s="72" t="s">
        <v>199</v>
      </c>
      <c r="C12" s="72" t="s">
        <v>200</v>
      </c>
    </row>
    <row r="13" spans="2:3" ht="12.75">
      <c r="B13" s="72" t="s">
        <v>201</v>
      </c>
      <c r="C13" s="72" t="s">
        <v>202</v>
      </c>
    </row>
    <row r="14" spans="2:3" ht="12.75">
      <c r="B14" s="71" t="s">
        <v>203</v>
      </c>
      <c r="C14" s="71" t="s">
        <v>204</v>
      </c>
    </row>
    <row r="15" spans="2:3" ht="12.75">
      <c r="B15" s="71" t="s">
        <v>205</v>
      </c>
      <c r="C15" s="71" t="s">
        <v>206</v>
      </c>
    </row>
    <row r="16" spans="2:3" ht="12.75">
      <c r="B16" s="71" t="s">
        <v>207</v>
      </c>
      <c r="C16" s="71" t="s">
        <v>208</v>
      </c>
    </row>
    <row r="17" spans="2:3" ht="12.75">
      <c r="B17" s="71" t="s">
        <v>209</v>
      </c>
      <c r="C17" s="71" t="s">
        <v>210</v>
      </c>
    </row>
    <row r="18" spans="2:3" ht="12.75">
      <c r="B18" s="202"/>
      <c r="C18" s="202"/>
    </row>
    <row r="19" spans="2:3" ht="12.75">
      <c r="B19" s="203"/>
      <c r="C19" s="203"/>
    </row>
    <row r="20" spans="2:3" ht="31.5" customHeight="1">
      <c r="B20" s="204" t="s">
        <v>211</v>
      </c>
      <c r="C20" s="204"/>
    </row>
    <row r="21" spans="2:3" ht="15.75">
      <c r="B21" s="205"/>
      <c r="C21" s="205"/>
    </row>
    <row r="22" spans="2:3" ht="12.75">
      <c r="B22" s="70" t="s">
        <v>212</v>
      </c>
      <c r="C22" s="70" t="s">
        <v>213</v>
      </c>
    </row>
    <row r="23" spans="2:3" ht="12.75">
      <c r="B23" s="71" t="s">
        <v>214</v>
      </c>
      <c r="C23" s="71" t="s">
        <v>215</v>
      </c>
    </row>
    <row r="24" spans="2:3" ht="12.75">
      <c r="B24" s="71" t="s">
        <v>216</v>
      </c>
      <c r="C24" s="71" t="s">
        <v>217</v>
      </c>
    </row>
    <row r="25" spans="2:3" ht="12.75">
      <c r="B25" s="71" t="s">
        <v>218</v>
      </c>
      <c r="C25" s="71" t="s">
        <v>219</v>
      </c>
    </row>
    <row r="26" spans="2:3" ht="12.75">
      <c r="B26" s="71" t="s">
        <v>220</v>
      </c>
      <c r="C26" s="71" t="s">
        <v>221</v>
      </c>
    </row>
    <row r="27" spans="2:3" ht="12.75">
      <c r="B27" s="71" t="s">
        <v>222</v>
      </c>
      <c r="C27" s="71" t="s">
        <v>223</v>
      </c>
    </row>
    <row r="28" spans="2:3" ht="24">
      <c r="B28" s="72" t="s">
        <v>224</v>
      </c>
      <c r="C28" s="72" t="s">
        <v>225</v>
      </c>
    </row>
    <row r="29" spans="2:3" ht="24">
      <c r="B29" s="72" t="s">
        <v>226</v>
      </c>
      <c r="C29" s="72" t="s">
        <v>225</v>
      </c>
    </row>
    <row r="30" spans="2:3" ht="12.75">
      <c r="B30" s="202"/>
      <c r="C30" s="202"/>
    </row>
    <row r="31" spans="2:3" ht="12.75">
      <c r="B31" s="203"/>
      <c r="C31" s="203"/>
    </row>
    <row r="32" spans="2:3" ht="15.75" customHeight="1">
      <c r="B32" s="204" t="s">
        <v>227</v>
      </c>
      <c r="C32" s="204"/>
    </row>
    <row r="33" spans="2:3" ht="15.75">
      <c r="B33" s="206"/>
      <c r="C33" s="206"/>
    </row>
    <row r="34" spans="2:3" ht="12.75">
      <c r="B34" s="70" t="s">
        <v>212</v>
      </c>
      <c r="C34" s="70" t="s">
        <v>184</v>
      </c>
    </row>
    <row r="35" spans="2:3" ht="12.75">
      <c r="B35" s="71" t="s">
        <v>228</v>
      </c>
      <c r="C35" s="71" t="s">
        <v>229</v>
      </c>
    </row>
    <row r="36" spans="2:3" ht="12.75">
      <c r="B36" s="71" t="s">
        <v>230</v>
      </c>
      <c r="C36" s="71" t="s">
        <v>231</v>
      </c>
    </row>
    <row r="37" spans="2:4" ht="12.75">
      <c r="B37" s="71" t="s">
        <v>232</v>
      </c>
      <c r="C37" s="71" t="s">
        <v>233</v>
      </c>
      <c r="D37" s="48" t="s">
        <v>2</v>
      </c>
    </row>
    <row r="38" spans="2:4" ht="12.75">
      <c r="B38" s="71" t="s">
        <v>234</v>
      </c>
      <c r="C38" s="71" t="s">
        <v>235</v>
      </c>
      <c r="D38" s="48" t="s">
        <v>2</v>
      </c>
    </row>
    <row r="39" spans="2:4" ht="12.75">
      <c r="B39" s="212" t="s">
        <v>236</v>
      </c>
      <c r="C39" s="73" t="s">
        <v>237</v>
      </c>
      <c r="D39" s="48" t="s">
        <v>2</v>
      </c>
    </row>
    <row r="40" spans="2:4" ht="12.75">
      <c r="B40" s="213"/>
      <c r="C40" s="74" t="s">
        <v>238</v>
      </c>
      <c r="D40" s="48" t="s">
        <v>2</v>
      </c>
    </row>
    <row r="41" spans="2:4" ht="12.75">
      <c r="B41" s="214"/>
      <c r="C41" s="75" t="s">
        <v>239</v>
      </c>
      <c r="D41" s="48" t="s">
        <v>2</v>
      </c>
    </row>
    <row r="42" spans="2:4" ht="12.75">
      <c r="B42" s="72" t="s">
        <v>240</v>
      </c>
      <c r="C42" s="72" t="s">
        <v>241</v>
      </c>
      <c r="D42" s="48" t="s">
        <v>2</v>
      </c>
    </row>
    <row r="43" spans="2:4" ht="12.75">
      <c r="B43" s="215" t="s">
        <v>242</v>
      </c>
      <c r="C43" s="76" t="s">
        <v>243</v>
      </c>
      <c r="D43" s="48" t="s">
        <v>2</v>
      </c>
    </row>
    <row r="44" spans="2:4" ht="12.75">
      <c r="B44" s="216"/>
      <c r="C44" s="77" t="s">
        <v>244</v>
      </c>
      <c r="D44" s="48" t="s">
        <v>2</v>
      </c>
    </row>
    <row r="45" spans="2:4" ht="12.75">
      <c r="B45" s="217"/>
      <c r="C45" s="78" t="s">
        <v>245</v>
      </c>
      <c r="D45" s="48" t="s">
        <v>2</v>
      </c>
    </row>
    <row r="46" spans="2:3" ht="12.75">
      <c r="B46" s="71" t="s">
        <v>246</v>
      </c>
      <c r="C46" s="71" t="s">
        <v>247</v>
      </c>
    </row>
    <row r="47" spans="2:3" ht="24">
      <c r="B47" s="71" t="s">
        <v>248</v>
      </c>
      <c r="C47" s="71" t="s">
        <v>249</v>
      </c>
    </row>
    <row r="48" spans="2:3" ht="12.75">
      <c r="B48" s="212" t="s">
        <v>250</v>
      </c>
      <c r="C48" s="73" t="s">
        <v>243</v>
      </c>
    </row>
    <row r="49" spans="2:3" ht="12.75">
      <c r="B49" s="213"/>
      <c r="C49" s="74" t="s">
        <v>244</v>
      </c>
    </row>
    <row r="50" spans="2:3" ht="12.75">
      <c r="B50" s="214"/>
      <c r="C50" s="75" t="s">
        <v>245</v>
      </c>
    </row>
    <row r="51" spans="2:3" ht="24">
      <c r="B51" s="71" t="s">
        <v>251</v>
      </c>
      <c r="C51" s="71" t="s">
        <v>252</v>
      </c>
    </row>
    <row r="52" spans="2:3" ht="12.75">
      <c r="B52" s="202"/>
      <c r="C52" s="202"/>
    </row>
    <row r="53" spans="2:3" ht="12.75">
      <c r="B53" s="203"/>
      <c r="C53" s="203"/>
    </row>
    <row r="54" spans="2:3" ht="15.75" customHeight="1">
      <c r="B54" s="204" t="s">
        <v>253</v>
      </c>
      <c r="C54" s="204"/>
    </row>
    <row r="55" spans="2:3" ht="15.75">
      <c r="B55" s="205"/>
      <c r="C55" s="205"/>
    </row>
    <row r="56" spans="2:3" ht="12.75">
      <c r="B56" s="70" t="s">
        <v>212</v>
      </c>
      <c r="C56" s="70" t="s">
        <v>184</v>
      </c>
    </row>
    <row r="57" spans="2:3" ht="12.75">
      <c r="B57" s="71" t="s">
        <v>254</v>
      </c>
      <c r="C57" s="71" t="s">
        <v>255</v>
      </c>
    </row>
    <row r="58" spans="2:3" ht="12.75">
      <c r="B58" s="212" t="s">
        <v>256</v>
      </c>
      <c r="C58" s="73" t="s">
        <v>257</v>
      </c>
    </row>
    <row r="59" spans="2:3" ht="12.75">
      <c r="B59" s="214"/>
      <c r="C59" s="75" t="s">
        <v>258</v>
      </c>
    </row>
    <row r="60" spans="2:3" ht="12.75">
      <c r="B60" s="202"/>
      <c r="C60" s="202"/>
    </row>
    <row r="61" spans="2:3" ht="12.75">
      <c r="B61" s="203"/>
      <c r="C61" s="203"/>
    </row>
    <row r="62" spans="2:3" ht="31.5" customHeight="1">
      <c r="B62" s="204" t="s">
        <v>259</v>
      </c>
      <c r="C62" s="204"/>
    </row>
    <row r="63" spans="2:3" ht="15.75">
      <c r="B63" s="205"/>
      <c r="C63" s="205"/>
    </row>
    <row r="64" spans="2:3" ht="12.75">
      <c r="B64" s="70" t="s">
        <v>212</v>
      </c>
      <c r="C64" s="70" t="s">
        <v>184</v>
      </c>
    </row>
    <row r="65" spans="2:3" ht="12.75">
      <c r="B65" s="72" t="s">
        <v>260</v>
      </c>
      <c r="C65" s="72" t="s">
        <v>261</v>
      </c>
    </row>
    <row r="66" spans="2:3" ht="12.75">
      <c r="B66" s="72" t="s">
        <v>262</v>
      </c>
      <c r="C66" s="72" t="s">
        <v>263</v>
      </c>
    </row>
    <row r="67" spans="2:3" ht="12.75">
      <c r="B67" s="72" t="s">
        <v>264</v>
      </c>
      <c r="C67" s="72" t="s">
        <v>265</v>
      </c>
    </row>
    <row r="68" spans="2:3" ht="12.75">
      <c r="B68" s="71" t="s">
        <v>266</v>
      </c>
      <c r="C68" s="71" t="s">
        <v>267</v>
      </c>
    </row>
    <row r="69" spans="2:3" ht="12.75">
      <c r="B69" s="71" t="s">
        <v>268</v>
      </c>
      <c r="C69" s="71" t="s">
        <v>269</v>
      </c>
    </row>
    <row r="70" spans="2:3" ht="12.75">
      <c r="B70" s="72" t="s">
        <v>270</v>
      </c>
      <c r="C70" s="72" t="s">
        <v>271</v>
      </c>
    </row>
    <row r="71" spans="2:3" ht="12.75">
      <c r="B71" s="207"/>
      <c r="C71" s="207"/>
    </row>
  </sheetData>
  <mergeCells count="23">
    <mergeCell ref="B71:C71"/>
    <mergeCell ref="B1:C1"/>
    <mergeCell ref="B3:C3"/>
    <mergeCell ref="B39:B41"/>
    <mergeCell ref="B43:B45"/>
    <mergeCell ref="B48:B50"/>
    <mergeCell ref="B58:B59"/>
    <mergeCell ref="B52:C52"/>
    <mergeCell ref="B53:C53"/>
    <mergeCell ref="B54:C54"/>
    <mergeCell ref="B63:C63"/>
    <mergeCell ref="B30:C30"/>
    <mergeCell ref="B31:C31"/>
    <mergeCell ref="B32:C32"/>
    <mergeCell ref="B33:C33"/>
    <mergeCell ref="B55:C55"/>
    <mergeCell ref="B60:C60"/>
    <mergeCell ref="B61:C61"/>
    <mergeCell ref="B62:C62"/>
    <mergeCell ref="B18:C18"/>
    <mergeCell ref="B19:C19"/>
    <mergeCell ref="B20:C20"/>
    <mergeCell ref="B21:C21"/>
  </mergeCells>
  <printOptions/>
  <pageMargins left="0.75" right="0.75" top="0.44" bottom="0.41" header="0.31" footer="0.25"/>
  <pageSetup horizontalDpi="300" verticalDpi="300" orientation="landscape" paperSize="9" r:id="rId1"/>
  <headerFooter alignWithMargins="0">
    <oddFooter>&amp;CPage 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52"/>
  <sheetViews>
    <sheetView workbookViewId="0" topLeftCell="A1">
      <selection activeCell="N26" sqref="N26"/>
    </sheetView>
  </sheetViews>
  <sheetFormatPr defaultColWidth="11.421875" defaultRowHeight="12.75"/>
  <cols>
    <col min="1" max="1" width="3.7109375" style="88" customWidth="1"/>
    <col min="2" max="16" width="5.7109375" style="88" customWidth="1"/>
    <col min="17" max="17" width="3.7109375" style="88" customWidth="1"/>
    <col min="18" max="16384" width="9.140625" style="88" customWidth="1"/>
  </cols>
  <sheetData>
    <row r="1" ht="9.75" customHeight="1"/>
    <row r="2" spans="1:16" ht="31.5" customHeight="1">
      <c r="A2" s="89"/>
      <c r="B2" s="221" t="s">
        <v>297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9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ht="13.5" customHeight="1">
      <c r="A4" s="91"/>
      <c r="B4" s="218" t="s">
        <v>298</v>
      </c>
      <c r="C4" s="219"/>
      <c r="D4" s="219"/>
      <c r="E4" s="219"/>
      <c r="F4" s="219"/>
      <c r="G4" s="219"/>
      <c r="H4" s="220"/>
      <c r="I4" s="91"/>
      <c r="J4" s="218" t="s">
        <v>299</v>
      </c>
      <c r="K4" s="219"/>
      <c r="L4" s="219"/>
      <c r="M4" s="219"/>
      <c r="N4" s="219"/>
      <c r="O4" s="219"/>
      <c r="P4" s="220"/>
      <c r="Q4" s="91"/>
    </row>
    <row r="5" spans="2:16" s="82" customFormat="1" ht="13.5" customHeight="1">
      <c r="B5" s="83" t="s">
        <v>300</v>
      </c>
      <c r="C5" s="84" t="s">
        <v>301</v>
      </c>
      <c r="D5" s="84" t="s">
        <v>301</v>
      </c>
      <c r="E5" s="84" t="s">
        <v>302</v>
      </c>
      <c r="F5" s="84" t="s">
        <v>303</v>
      </c>
      <c r="G5" s="84" t="s">
        <v>304</v>
      </c>
      <c r="H5" s="85" t="s">
        <v>305</v>
      </c>
      <c r="J5" s="83" t="s">
        <v>300</v>
      </c>
      <c r="K5" s="84" t="s">
        <v>301</v>
      </c>
      <c r="L5" s="84" t="s">
        <v>301</v>
      </c>
      <c r="M5" s="84" t="s">
        <v>302</v>
      </c>
      <c r="N5" s="84" t="s">
        <v>303</v>
      </c>
      <c r="O5" s="84" t="s">
        <v>304</v>
      </c>
      <c r="P5" s="85" t="s">
        <v>305</v>
      </c>
    </row>
    <row r="6" spans="1:17" ht="13.5" customHeight="1">
      <c r="A6" s="91"/>
      <c r="B6" s="86"/>
      <c r="C6" s="92">
        <v>1</v>
      </c>
      <c r="D6" s="93">
        <v>2</v>
      </c>
      <c r="E6" s="93">
        <v>3</v>
      </c>
      <c r="F6" s="93">
        <v>4</v>
      </c>
      <c r="G6" s="94">
        <v>5</v>
      </c>
      <c r="H6" s="95">
        <v>6</v>
      </c>
      <c r="I6" s="96"/>
      <c r="J6" s="97"/>
      <c r="K6" s="98"/>
      <c r="L6" s="98"/>
      <c r="M6" s="99"/>
      <c r="N6" s="93">
        <v>1</v>
      </c>
      <c r="O6" s="93">
        <v>2</v>
      </c>
      <c r="P6" s="95">
        <v>3</v>
      </c>
      <c r="Q6" s="91"/>
    </row>
    <row r="7" spans="1:17" ht="13.5" customHeight="1">
      <c r="A7" s="91"/>
      <c r="B7" s="86">
        <v>7</v>
      </c>
      <c r="C7" s="92">
        <v>8</v>
      </c>
      <c r="D7" s="93">
        <v>9</v>
      </c>
      <c r="E7" s="93">
        <v>10</v>
      </c>
      <c r="F7" s="93">
        <v>11</v>
      </c>
      <c r="G7" s="94">
        <v>12</v>
      </c>
      <c r="H7" s="95">
        <v>13</v>
      </c>
      <c r="I7" s="96"/>
      <c r="J7" s="86">
        <v>4</v>
      </c>
      <c r="K7" s="92">
        <v>5</v>
      </c>
      <c r="L7" s="93">
        <v>6</v>
      </c>
      <c r="M7" s="93">
        <v>7</v>
      </c>
      <c r="N7" s="93">
        <v>8</v>
      </c>
      <c r="O7" s="94">
        <v>9</v>
      </c>
      <c r="P7" s="95">
        <v>10</v>
      </c>
      <c r="Q7" s="91"/>
    </row>
    <row r="8" spans="1:17" ht="13.5" customHeight="1">
      <c r="A8" s="91"/>
      <c r="B8" s="86">
        <v>14</v>
      </c>
      <c r="C8" s="92">
        <v>15</v>
      </c>
      <c r="D8" s="93">
        <v>16</v>
      </c>
      <c r="E8" s="93">
        <v>17</v>
      </c>
      <c r="F8" s="93">
        <v>18</v>
      </c>
      <c r="G8" s="94">
        <v>19</v>
      </c>
      <c r="H8" s="95">
        <v>20</v>
      </c>
      <c r="I8" s="96"/>
      <c r="J8" s="86">
        <v>11</v>
      </c>
      <c r="K8" s="92">
        <v>12</v>
      </c>
      <c r="L8" s="93">
        <v>13</v>
      </c>
      <c r="M8" s="93">
        <v>14</v>
      </c>
      <c r="N8" s="93">
        <v>15</v>
      </c>
      <c r="O8" s="94">
        <v>16</v>
      </c>
      <c r="P8" s="95">
        <v>17</v>
      </c>
      <c r="Q8" s="91"/>
    </row>
    <row r="9" spans="1:17" ht="13.5" customHeight="1">
      <c r="A9" s="91"/>
      <c r="B9" s="86">
        <v>21</v>
      </c>
      <c r="C9" s="92">
        <v>22</v>
      </c>
      <c r="D9" s="93">
        <v>23</v>
      </c>
      <c r="E9" s="93">
        <v>24</v>
      </c>
      <c r="F9" s="100">
        <v>25</v>
      </c>
      <c r="G9" s="101">
        <v>26</v>
      </c>
      <c r="H9" s="102">
        <v>27</v>
      </c>
      <c r="I9" s="96"/>
      <c r="J9" s="86">
        <v>18</v>
      </c>
      <c r="K9" s="92">
        <v>19</v>
      </c>
      <c r="L9" s="93">
        <v>20</v>
      </c>
      <c r="M9" s="93">
        <v>21</v>
      </c>
      <c r="N9" s="93">
        <v>22</v>
      </c>
      <c r="O9" s="101">
        <v>23</v>
      </c>
      <c r="P9" s="102">
        <v>24</v>
      </c>
      <c r="Q9" s="91"/>
    </row>
    <row r="10" spans="1:17" ht="13.5" customHeight="1">
      <c r="A10" s="91"/>
      <c r="B10" s="103">
        <v>28</v>
      </c>
      <c r="C10" s="104">
        <v>29</v>
      </c>
      <c r="D10" s="105">
        <v>30</v>
      </c>
      <c r="E10" s="105">
        <v>31</v>
      </c>
      <c r="F10" s="106"/>
      <c r="G10" s="107"/>
      <c r="H10" s="108"/>
      <c r="I10" s="96"/>
      <c r="J10" s="103">
        <v>25</v>
      </c>
      <c r="K10" s="109">
        <v>26</v>
      </c>
      <c r="L10" s="110">
        <v>27</v>
      </c>
      <c r="M10" s="110">
        <v>28</v>
      </c>
      <c r="N10" s="110">
        <v>29</v>
      </c>
      <c r="O10" s="111"/>
      <c r="P10" s="112"/>
      <c r="Q10" s="91"/>
    </row>
    <row r="11" spans="1:17" ht="13.5" customHeight="1">
      <c r="A11" s="91"/>
      <c r="B11" s="113"/>
      <c r="C11" s="113"/>
      <c r="D11" s="113"/>
      <c r="E11" s="113"/>
      <c r="F11" s="113"/>
      <c r="G11" s="114"/>
      <c r="H11" s="113"/>
      <c r="I11" s="91"/>
      <c r="J11" s="113"/>
      <c r="K11" s="115"/>
      <c r="L11" s="115"/>
      <c r="M11" s="115"/>
      <c r="N11" s="115"/>
      <c r="O11" s="115"/>
      <c r="P11" s="115"/>
      <c r="Q11" s="91"/>
    </row>
    <row r="12" spans="1:17" ht="13.5" customHeight="1">
      <c r="A12" s="91"/>
      <c r="B12" s="218" t="s">
        <v>306</v>
      </c>
      <c r="C12" s="219"/>
      <c r="D12" s="219"/>
      <c r="E12" s="219"/>
      <c r="F12" s="219"/>
      <c r="G12" s="219"/>
      <c r="H12" s="220"/>
      <c r="I12" s="91"/>
      <c r="J12" s="218" t="s">
        <v>307</v>
      </c>
      <c r="K12" s="219"/>
      <c r="L12" s="219"/>
      <c r="M12" s="219"/>
      <c r="N12" s="219"/>
      <c r="O12" s="219"/>
      <c r="P12" s="220"/>
      <c r="Q12" s="91"/>
    </row>
    <row r="13" spans="1:17" ht="13.5" customHeight="1">
      <c r="A13" s="91"/>
      <c r="B13" s="83" t="s">
        <v>300</v>
      </c>
      <c r="C13" s="84" t="s">
        <v>301</v>
      </c>
      <c r="D13" s="84" t="s">
        <v>301</v>
      </c>
      <c r="E13" s="84" t="s">
        <v>302</v>
      </c>
      <c r="F13" s="84" t="s">
        <v>303</v>
      </c>
      <c r="G13" s="84" t="s">
        <v>304</v>
      </c>
      <c r="H13" s="85" t="s">
        <v>305</v>
      </c>
      <c r="I13" s="91"/>
      <c r="J13" s="83" t="s">
        <v>300</v>
      </c>
      <c r="K13" s="84" t="s">
        <v>301</v>
      </c>
      <c r="L13" s="84" t="s">
        <v>301</v>
      </c>
      <c r="M13" s="84" t="s">
        <v>302</v>
      </c>
      <c r="N13" s="84" t="s">
        <v>303</v>
      </c>
      <c r="O13" s="84" t="s">
        <v>304</v>
      </c>
      <c r="P13" s="85" t="s">
        <v>305</v>
      </c>
      <c r="Q13" s="91"/>
    </row>
    <row r="14" spans="1:17" ht="13.5" customHeight="1">
      <c r="A14" s="91"/>
      <c r="B14" s="97"/>
      <c r="C14" s="98"/>
      <c r="D14" s="98"/>
      <c r="E14" s="98"/>
      <c r="F14" s="99"/>
      <c r="G14" s="94">
        <v>1</v>
      </c>
      <c r="H14" s="95">
        <v>2</v>
      </c>
      <c r="I14" s="96"/>
      <c r="J14" s="86"/>
      <c r="K14" s="92">
        <v>1</v>
      </c>
      <c r="L14" s="93">
        <v>2</v>
      </c>
      <c r="M14" s="93">
        <v>3</v>
      </c>
      <c r="N14" s="93">
        <v>4</v>
      </c>
      <c r="O14" s="94">
        <v>5</v>
      </c>
      <c r="P14" s="95">
        <v>6</v>
      </c>
      <c r="Q14" s="91"/>
    </row>
    <row r="15" spans="1:17" ht="13.5" customHeight="1">
      <c r="A15" s="91"/>
      <c r="B15" s="86">
        <v>3</v>
      </c>
      <c r="C15" s="92">
        <v>4</v>
      </c>
      <c r="D15" s="93">
        <v>5</v>
      </c>
      <c r="E15" s="93">
        <v>6</v>
      </c>
      <c r="F15" s="93">
        <v>7</v>
      </c>
      <c r="G15" s="94">
        <v>8</v>
      </c>
      <c r="H15" s="95">
        <v>9</v>
      </c>
      <c r="I15" s="96"/>
      <c r="J15" s="86">
        <v>7</v>
      </c>
      <c r="K15" s="92">
        <v>8</v>
      </c>
      <c r="L15" s="93">
        <v>9</v>
      </c>
      <c r="M15" s="93">
        <v>10</v>
      </c>
      <c r="N15" s="93">
        <v>11</v>
      </c>
      <c r="O15" s="94">
        <v>12</v>
      </c>
      <c r="P15" s="95">
        <v>13</v>
      </c>
      <c r="Q15" s="91"/>
    </row>
    <row r="16" spans="1:17" ht="13.5" customHeight="1">
      <c r="A16" s="91"/>
      <c r="B16" s="86">
        <v>10</v>
      </c>
      <c r="C16" s="92">
        <v>11</v>
      </c>
      <c r="D16" s="93">
        <v>12</v>
      </c>
      <c r="E16" s="93">
        <v>13</v>
      </c>
      <c r="F16" s="93">
        <v>14</v>
      </c>
      <c r="G16" s="94">
        <v>15</v>
      </c>
      <c r="H16" s="95">
        <v>16</v>
      </c>
      <c r="I16" s="96"/>
      <c r="J16" s="86">
        <v>14</v>
      </c>
      <c r="K16" s="92">
        <v>15</v>
      </c>
      <c r="L16" s="93">
        <v>16</v>
      </c>
      <c r="M16" s="93">
        <v>17</v>
      </c>
      <c r="N16" s="93">
        <v>18</v>
      </c>
      <c r="O16" s="94">
        <v>19</v>
      </c>
      <c r="P16" s="95">
        <v>20</v>
      </c>
      <c r="Q16" s="91"/>
    </row>
    <row r="17" spans="1:17" ht="13.5" customHeight="1">
      <c r="A17" s="91"/>
      <c r="B17" s="86">
        <v>17</v>
      </c>
      <c r="C17" s="92">
        <v>18</v>
      </c>
      <c r="D17" s="93">
        <v>19</v>
      </c>
      <c r="E17" s="93">
        <v>20</v>
      </c>
      <c r="F17" s="93">
        <v>21</v>
      </c>
      <c r="G17" s="94">
        <v>22</v>
      </c>
      <c r="H17" s="95">
        <v>23</v>
      </c>
      <c r="I17" s="96"/>
      <c r="J17" s="86">
        <v>21</v>
      </c>
      <c r="K17" s="92">
        <v>22</v>
      </c>
      <c r="L17" s="93">
        <v>23</v>
      </c>
      <c r="M17" s="100">
        <v>24</v>
      </c>
      <c r="N17" s="100">
        <v>25</v>
      </c>
      <c r="O17" s="101">
        <v>26</v>
      </c>
      <c r="P17" s="102">
        <v>27</v>
      </c>
      <c r="Q17" s="91"/>
    </row>
    <row r="18" spans="1:17" ht="13.5" customHeight="1">
      <c r="A18" s="91"/>
      <c r="B18" s="86">
        <v>24</v>
      </c>
      <c r="C18" s="116">
        <v>25</v>
      </c>
      <c r="D18" s="100">
        <v>26</v>
      </c>
      <c r="E18" s="100">
        <v>27</v>
      </c>
      <c r="F18" s="100">
        <v>28</v>
      </c>
      <c r="G18" s="100">
        <v>29</v>
      </c>
      <c r="H18" s="117">
        <v>30</v>
      </c>
      <c r="I18" s="96"/>
      <c r="J18" s="103">
        <v>28</v>
      </c>
      <c r="K18" s="104">
        <v>29</v>
      </c>
      <c r="L18" s="105">
        <v>30</v>
      </c>
      <c r="M18" s="106"/>
      <c r="N18" s="118"/>
      <c r="O18" s="107"/>
      <c r="P18" s="119"/>
      <c r="Q18" s="91"/>
    </row>
    <row r="19" spans="1:17" ht="13.5" customHeight="1">
      <c r="A19" s="91"/>
      <c r="B19" s="120">
        <v>31</v>
      </c>
      <c r="C19" s="106"/>
      <c r="D19" s="118"/>
      <c r="E19" s="118"/>
      <c r="F19" s="118"/>
      <c r="G19" s="118"/>
      <c r="H19" s="108"/>
      <c r="I19" s="96"/>
      <c r="J19" s="121"/>
      <c r="K19" s="121"/>
      <c r="L19" s="121"/>
      <c r="M19" s="121"/>
      <c r="N19" s="121"/>
      <c r="O19" s="122"/>
      <c r="P19" s="122"/>
      <c r="Q19" s="91"/>
    </row>
    <row r="20" spans="1:17" ht="13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6" s="82" customFormat="1" ht="13.5" customHeight="1">
      <c r="B21" s="218" t="s">
        <v>308</v>
      </c>
      <c r="C21" s="219"/>
      <c r="D21" s="219"/>
      <c r="E21" s="219"/>
      <c r="F21" s="219"/>
      <c r="G21" s="219"/>
      <c r="H21" s="220"/>
      <c r="J21" s="218" t="s">
        <v>309</v>
      </c>
      <c r="K21" s="219"/>
      <c r="L21" s="219"/>
      <c r="M21" s="219"/>
      <c r="N21" s="219"/>
      <c r="O21" s="219"/>
      <c r="P21" s="220"/>
    </row>
    <row r="22" spans="2:16" ht="13.5" customHeight="1">
      <c r="B22" s="83" t="s">
        <v>300</v>
      </c>
      <c r="C22" s="84" t="s">
        <v>301</v>
      </c>
      <c r="D22" s="84" t="s">
        <v>301</v>
      </c>
      <c r="E22" s="84" t="s">
        <v>302</v>
      </c>
      <c r="F22" s="84" t="s">
        <v>303</v>
      </c>
      <c r="G22" s="84" t="s">
        <v>304</v>
      </c>
      <c r="H22" s="85" t="s">
        <v>305</v>
      </c>
      <c r="J22" s="83" t="s">
        <v>300</v>
      </c>
      <c r="K22" s="84" t="s">
        <v>301</v>
      </c>
      <c r="L22" s="84" t="s">
        <v>301</v>
      </c>
      <c r="M22" s="84" t="s">
        <v>302</v>
      </c>
      <c r="N22" s="84" t="s">
        <v>303</v>
      </c>
      <c r="O22" s="84" t="s">
        <v>304</v>
      </c>
      <c r="P22" s="85" t="s">
        <v>305</v>
      </c>
    </row>
    <row r="23" spans="2:16" ht="13.5" customHeight="1">
      <c r="B23" s="97"/>
      <c r="C23" s="98"/>
      <c r="D23" s="99"/>
      <c r="E23" s="93">
        <v>1</v>
      </c>
      <c r="F23" s="93">
        <v>2</v>
      </c>
      <c r="G23" s="94">
        <v>3</v>
      </c>
      <c r="H23" s="95">
        <v>4</v>
      </c>
      <c r="I23" s="123"/>
      <c r="J23" s="97"/>
      <c r="K23" s="98"/>
      <c r="L23" s="98"/>
      <c r="M23" s="98"/>
      <c r="N23" s="98"/>
      <c r="O23" s="124"/>
      <c r="P23" s="95">
        <v>1</v>
      </c>
    </row>
    <row r="24" spans="2:16" ht="13.5" customHeight="1">
      <c r="B24" s="86">
        <v>5</v>
      </c>
      <c r="C24" s="92">
        <v>6</v>
      </c>
      <c r="D24" s="93">
        <v>7</v>
      </c>
      <c r="E24" s="93">
        <v>8</v>
      </c>
      <c r="F24" s="93">
        <v>9</v>
      </c>
      <c r="G24" s="94">
        <v>10</v>
      </c>
      <c r="H24" s="95">
        <v>11</v>
      </c>
      <c r="I24" s="123"/>
      <c r="J24" s="86">
        <v>2</v>
      </c>
      <c r="K24" s="92">
        <v>3</v>
      </c>
      <c r="L24" s="93">
        <v>4</v>
      </c>
      <c r="M24" s="93">
        <v>5</v>
      </c>
      <c r="N24" s="93">
        <v>6</v>
      </c>
      <c r="O24" s="94">
        <v>7</v>
      </c>
      <c r="P24" s="95">
        <v>8</v>
      </c>
    </row>
    <row r="25" spans="2:16" ht="13.5" customHeight="1">
      <c r="B25" s="86">
        <v>12</v>
      </c>
      <c r="C25" s="92">
        <v>13</v>
      </c>
      <c r="D25" s="93">
        <v>14</v>
      </c>
      <c r="E25" s="93">
        <v>15</v>
      </c>
      <c r="F25" s="93">
        <v>16</v>
      </c>
      <c r="G25" s="94">
        <v>17</v>
      </c>
      <c r="H25" s="95">
        <v>18</v>
      </c>
      <c r="I25" s="123"/>
      <c r="J25" s="86">
        <v>9</v>
      </c>
      <c r="K25" s="92">
        <v>10</v>
      </c>
      <c r="L25" s="93">
        <v>11</v>
      </c>
      <c r="M25" s="93">
        <v>12</v>
      </c>
      <c r="N25" s="93">
        <v>13</v>
      </c>
      <c r="O25" s="94">
        <v>14</v>
      </c>
      <c r="P25" s="95">
        <v>15</v>
      </c>
    </row>
    <row r="26" spans="2:16" ht="13.5" customHeight="1">
      <c r="B26" s="86">
        <v>19</v>
      </c>
      <c r="C26" s="92">
        <v>20</v>
      </c>
      <c r="D26" s="93">
        <v>21</v>
      </c>
      <c r="E26" s="93">
        <v>22</v>
      </c>
      <c r="F26" s="93">
        <v>23</v>
      </c>
      <c r="G26" s="94">
        <v>24</v>
      </c>
      <c r="H26" s="95">
        <v>25</v>
      </c>
      <c r="I26" s="123"/>
      <c r="J26" s="86">
        <v>16</v>
      </c>
      <c r="K26" s="92">
        <v>17</v>
      </c>
      <c r="L26" s="93">
        <v>18</v>
      </c>
      <c r="M26" s="93">
        <v>19</v>
      </c>
      <c r="N26" s="93">
        <v>20</v>
      </c>
      <c r="O26" s="94">
        <v>21</v>
      </c>
      <c r="P26" s="95">
        <v>22</v>
      </c>
    </row>
    <row r="27" spans="2:16" ht="13.5" customHeight="1">
      <c r="B27" s="103">
        <v>26</v>
      </c>
      <c r="C27" s="104">
        <v>27</v>
      </c>
      <c r="D27" s="105">
        <v>28</v>
      </c>
      <c r="E27" s="105">
        <v>29</v>
      </c>
      <c r="F27" s="105">
        <v>30</v>
      </c>
      <c r="G27" s="125">
        <v>31</v>
      </c>
      <c r="H27" s="126"/>
      <c r="I27" s="123"/>
      <c r="J27" s="86">
        <v>23</v>
      </c>
      <c r="K27" s="116">
        <v>24</v>
      </c>
      <c r="L27" s="121">
        <v>25</v>
      </c>
      <c r="M27" s="121">
        <v>26</v>
      </c>
      <c r="N27" s="121">
        <v>27</v>
      </c>
      <c r="O27" s="121">
        <v>28</v>
      </c>
      <c r="P27" s="117">
        <v>29</v>
      </c>
    </row>
    <row r="28" spans="2:16" ht="13.5" customHeight="1">
      <c r="B28" s="121"/>
      <c r="C28" s="121"/>
      <c r="D28" s="121"/>
      <c r="E28" s="121"/>
      <c r="F28" s="121"/>
      <c r="G28" s="122"/>
      <c r="H28" s="122"/>
      <c r="I28" s="123"/>
      <c r="J28" s="120">
        <v>30</v>
      </c>
      <c r="K28" s="106"/>
      <c r="L28" s="118"/>
      <c r="M28" s="118"/>
      <c r="N28" s="118"/>
      <c r="O28" s="118"/>
      <c r="P28" s="108"/>
    </row>
    <row r="29" ht="13.5" customHeight="1"/>
    <row r="30" spans="1:17" ht="13.5" customHeight="1">
      <c r="A30" s="91"/>
      <c r="B30" s="218" t="s">
        <v>310</v>
      </c>
      <c r="C30" s="219"/>
      <c r="D30" s="219"/>
      <c r="E30" s="219"/>
      <c r="F30" s="219"/>
      <c r="G30" s="219"/>
      <c r="H30" s="220"/>
      <c r="I30" s="91"/>
      <c r="J30" s="218" t="s">
        <v>311</v>
      </c>
      <c r="K30" s="219"/>
      <c r="L30" s="219"/>
      <c r="M30" s="219"/>
      <c r="N30" s="219"/>
      <c r="O30" s="219"/>
      <c r="P30" s="220"/>
      <c r="Q30" s="91"/>
    </row>
    <row r="31" spans="2:16" s="82" customFormat="1" ht="13.5" customHeight="1">
      <c r="B31" s="83" t="s">
        <v>300</v>
      </c>
      <c r="C31" s="84" t="s">
        <v>301</v>
      </c>
      <c r="D31" s="84" t="s">
        <v>301</v>
      </c>
      <c r="E31" s="84" t="s">
        <v>302</v>
      </c>
      <c r="F31" s="84" t="s">
        <v>303</v>
      </c>
      <c r="G31" s="84" t="s">
        <v>304</v>
      </c>
      <c r="H31" s="85" t="s">
        <v>305</v>
      </c>
      <c r="J31" s="83" t="s">
        <v>300</v>
      </c>
      <c r="K31" s="84" t="s">
        <v>301</v>
      </c>
      <c r="L31" s="84" t="s">
        <v>301</v>
      </c>
      <c r="M31" s="84" t="s">
        <v>302</v>
      </c>
      <c r="N31" s="84" t="s">
        <v>303</v>
      </c>
      <c r="O31" s="84" t="s">
        <v>304</v>
      </c>
      <c r="P31" s="85" t="s">
        <v>305</v>
      </c>
    </row>
    <row r="32" spans="2:16" ht="13.5" customHeight="1">
      <c r="B32" s="86"/>
      <c r="C32" s="92">
        <v>1</v>
      </c>
      <c r="D32" s="93">
        <v>2</v>
      </c>
      <c r="E32" s="93">
        <v>3</v>
      </c>
      <c r="F32" s="93">
        <v>4</v>
      </c>
      <c r="G32" s="94">
        <v>5</v>
      </c>
      <c r="H32" s="95">
        <v>6</v>
      </c>
      <c r="I32" s="123"/>
      <c r="J32" s="97"/>
      <c r="K32" s="98"/>
      <c r="L32" s="98"/>
      <c r="M32" s="99"/>
      <c r="N32" s="93">
        <v>1</v>
      </c>
      <c r="O32" s="94">
        <v>2</v>
      </c>
      <c r="P32" s="95">
        <v>3</v>
      </c>
    </row>
    <row r="33" spans="2:16" ht="13.5" customHeight="1">
      <c r="B33" s="86">
        <v>7</v>
      </c>
      <c r="C33" s="92">
        <v>8</v>
      </c>
      <c r="D33" s="93">
        <v>9</v>
      </c>
      <c r="E33" s="93">
        <v>10</v>
      </c>
      <c r="F33" s="93">
        <v>11</v>
      </c>
      <c r="G33" s="94">
        <v>12</v>
      </c>
      <c r="H33" s="95">
        <v>13</v>
      </c>
      <c r="I33" s="123"/>
      <c r="J33" s="86">
        <v>4</v>
      </c>
      <c r="K33" s="92">
        <v>5</v>
      </c>
      <c r="L33" s="93">
        <v>6</v>
      </c>
      <c r="M33" s="93">
        <v>7</v>
      </c>
      <c r="N33" s="93">
        <v>8</v>
      </c>
      <c r="O33" s="94">
        <v>9</v>
      </c>
      <c r="P33" s="95">
        <v>10</v>
      </c>
    </row>
    <row r="34" spans="2:16" ht="13.5" customHeight="1">
      <c r="B34" s="86">
        <v>14</v>
      </c>
      <c r="C34" s="92">
        <v>15</v>
      </c>
      <c r="D34" s="93">
        <v>16</v>
      </c>
      <c r="E34" s="93">
        <v>17</v>
      </c>
      <c r="F34" s="93">
        <v>18</v>
      </c>
      <c r="G34" s="94">
        <v>19</v>
      </c>
      <c r="H34" s="95">
        <v>20</v>
      </c>
      <c r="I34" s="123"/>
      <c r="J34" s="86">
        <v>11</v>
      </c>
      <c r="K34" s="92">
        <v>12</v>
      </c>
      <c r="L34" s="93">
        <v>13</v>
      </c>
      <c r="M34" s="93">
        <v>14</v>
      </c>
      <c r="N34" s="93">
        <v>15</v>
      </c>
      <c r="O34" s="94">
        <v>16</v>
      </c>
      <c r="P34" s="95">
        <v>17</v>
      </c>
    </row>
    <row r="35" spans="2:16" ht="13.5" customHeight="1">
      <c r="B35" s="86">
        <v>21</v>
      </c>
      <c r="C35" s="92">
        <v>22</v>
      </c>
      <c r="D35" s="93">
        <v>23</v>
      </c>
      <c r="E35" s="93">
        <v>24</v>
      </c>
      <c r="F35" s="100">
        <v>25</v>
      </c>
      <c r="G35" s="101">
        <v>26</v>
      </c>
      <c r="H35" s="102">
        <v>27</v>
      </c>
      <c r="I35" s="123"/>
      <c r="J35" s="86">
        <v>18</v>
      </c>
      <c r="K35" s="92">
        <v>19</v>
      </c>
      <c r="L35" s="93">
        <v>20</v>
      </c>
      <c r="M35" s="93">
        <v>21</v>
      </c>
      <c r="N35" s="93">
        <v>22</v>
      </c>
      <c r="O35" s="94">
        <v>23</v>
      </c>
      <c r="P35" s="95">
        <v>24</v>
      </c>
    </row>
    <row r="36" spans="2:16" ht="13.5" customHeight="1">
      <c r="B36" s="103">
        <v>28</v>
      </c>
      <c r="C36" s="104">
        <v>29</v>
      </c>
      <c r="D36" s="105">
        <v>30</v>
      </c>
      <c r="E36" s="105">
        <v>31</v>
      </c>
      <c r="F36" s="106"/>
      <c r="G36" s="107"/>
      <c r="H36" s="119"/>
      <c r="I36" s="123"/>
      <c r="J36" s="103">
        <v>25</v>
      </c>
      <c r="K36" s="104">
        <v>26</v>
      </c>
      <c r="L36" s="105">
        <v>27</v>
      </c>
      <c r="M36" s="105">
        <v>28</v>
      </c>
      <c r="N36" s="105">
        <v>29</v>
      </c>
      <c r="O36" s="105">
        <v>30</v>
      </c>
      <c r="P36" s="127">
        <v>31</v>
      </c>
    </row>
    <row r="37" spans="2:16" ht="13.5" customHeight="1">
      <c r="B37" s="128"/>
      <c r="C37" s="128"/>
      <c r="D37" s="129"/>
      <c r="E37" s="129"/>
      <c r="F37" s="129"/>
      <c r="G37" s="129"/>
      <c r="H37" s="129"/>
      <c r="J37" s="128"/>
      <c r="K37" s="128"/>
      <c r="L37" s="129"/>
      <c r="M37" s="129"/>
      <c r="N37" s="129"/>
      <c r="O37" s="129"/>
      <c r="P37" s="129"/>
    </row>
    <row r="38" spans="2:16" ht="13.5" customHeight="1">
      <c r="B38" s="218" t="s">
        <v>312</v>
      </c>
      <c r="C38" s="219"/>
      <c r="D38" s="219"/>
      <c r="E38" s="219"/>
      <c r="F38" s="219"/>
      <c r="G38" s="219"/>
      <c r="H38" s="220"/>
      <c r="J38" s="218" t="s">
        <v>313</v>
      </c>
      <c r="K38" s="219"/>
      <c r="L38" s="219"/>
      <c r="M38" s="219"/>
      <c r="N38" s="219"/>
      <c r="O38" s="219"/>
      <c r="P38" s="220"/>
    </row>
    <row r="39" spans="2:16" ht="13.5" customHeight="1">
      <c r="B39" s="83" t="s">
        <v>300</v>
      </c>
      <c r="C39" s="84" t="s">
        <v>301</v>
      </c>
      <c r="D39" s="84" t="s">
        <v>301</v>
      </c>
      <c r="E39" s="84" t="s">
        <v>302</v>
      </c>
      <c r="F39" s="84" t="s">
        <v>303</v>
      </c>
      <c r="G39" s="84" t="s">
        <v>304</v>
      </c>
      <c r="H39" s="85" t="s">
        <v>305</v>
      </c>
      <c r="J39" s="83" t="s">
        <v>300</v>
      </c>
      <c r="K39" s="84" t="s">
        <v>301</v>
      </c>
      <c r="L39" s="84" t="s">
        <v>301</v>
      </c>
      <c r="M39" s="84" t="s">
        <v>302</v>
      </c>
      <c r="N39" s="84" t="s">
        <v>303</v>
      </c>
      <c r="O39" s="84" t="s">
        <v>304</v>
      </c>
      <c r="P39" s="85" t="s">
        <v>305</v>
      </c>
    </row>
    <row r="40" spans="2:16" ht="13.5" customHeight="1">
      <c r="B40" s="86">
        <v>1</v>
      </c>
      <c r="C40" s="92">
        <v>2</v>
      </c>
      <c r="D40" s="93">
        <v>3</v>
      </c>
      <c r="E40" s="93">
        <v>4</v>
      </c>
      <c r="F40" s="93">
        <v>5</v>
      </c>
      <c r="G40" s="94">
        <v>6</v>
      </c>
      <c r="H40" s="95">
        <v>7</v>
      </c>
      <c r="I40" s="123"/>
      <c r="J40" s="97"/>
      <c r="K40" s="99"/>
      <c r="L40" s="93">
        <v>1</v>
      </c>
      <c r="M40" s="93">
        <v>2</v>
      </c>
      <c r="N40" s="93">
        <v>3</v>
      </c>
      <c r="O40" s="94">
        <v>4</v>
      </c>
      <c r="P40" s="95">
        <v>5</v>
      </c>
    </row>
    <row r="41" spans="2:16" ht="13.5" customHeight="1">
      <c r="B41" s="86">
        <v>8</v>
      </c>
      <c r="C41" s="92">
        <v>9</v>
      </c>
      <c r="D41" s="93">
        <v>10</v>
      </c>
      <c r="E41" s="93">
        <v>11</v>
      </c>
      <c r="F41" s="93">
        <v>12</v>
      </c>
      <c r="G41" s="94">
        <v>13</v>
      </c>
      <c r="H41" s="95">
        <v>14</v>
      </c>
      <c r="I41" s="123"/>
      <c r="J41" s="86">
        <v>6</v>
      </c>
      <c r="K41" s="92">
        <v>7</v>
      </c>
      <c r="L41" s="93">
        <v>8</v>
      </c>
      <c r="M41" s="93">
        <v>9</v>
      </c>
      <c r="N41" s="93">
        <v>10</v>
      </c>
      <c r="O41" s="94">
        <v>11</v>
      </c>
      <c r="P41" s="95">
        <v>12</v>
      </c>
    </row>
    <row r="42" spans="2:16" ht="13.5" customHeight="1">
      <c r="B42" s="86">
        <v>15</v>
      </c>
      <c r="C42" s="92">
        <v>16</v>
      </c>
      <c r="D42" s="93">
        <v>17</v>
      </c>
      <c r="E42" s="93">
        <v>18</v>
      </c>
      <c r="F42" s="93">
        <v>19</v>
      </c>
      <c r="G42" s="94">
        <v>20</v>
      </c>
      <c r="H42" s="95">
        <v>21</v>
      </c>
      <c r="I42" s="123"/>
      <c r="J42" s="86">
        <v>13</v>
      </c>
      <c r="K42" s="92">
        <v>14</v>
      </c>
      <c r="L42" s="93">
        <v>15</v>
      </c>
      <c r="M42" s="93">
        <v>16</v>
      </c>
      <c r="N42" s="93">
        <v>17</v>
      </c>
      <c r="O42" s="94">
        <v>18</v>
      </c>
      <c r="P42" s="95">
        <v>19</v>
      </c>
    </row>
    <row r="43" spans="2:16" ht="13.5" customHeight="1">
      <c r="B43" s="86">
        <v>22</v>
      </c>
      <c r="C43" s="92">
        <v>23</v>
      </c>
      <c r="D43" s="100">
        <v>24</v>
      </c>
      <c r="E43" s="100">
        <v>25</v>
      </c>
      <c r="F43" s="100">
        <v>26</v>
      </c>
      <c r="G43" s="101">
        <v>27</v>
      </c>
      <c r="H43" s="102">
        <v>28</v>
      </c>
      <c r="I43" s="123"/>
      <c r="J43" s="130">
        <v>20</v>
      </c>
      <c r="K43" s="92">
        <v>21</v>
      </c>
      <c r="L43" s="93">
        <v>22</v>
      </c>
      <c r="M43" s="93">
        <v>23</v>
      </c>
      <c r="N43" s="93">
        <v>24</v>
      </c>
      <c r="O43" s="101">
        <v>25</v>
      </c>
      <c r="P43" s="102">
        <v>26</v>
      </c>
    </row>
    <row r="44" spans="2:16" ht="13.5" customHeight="1">
      <c r="B44" s="103">
        <v>29</v>
      </c>
      <c r="C44" s="104">
        <v>30</v>
      </c>
      <c r="D44" s="106"/>
      <c r="E44" s="118"/>
      <c r="F44" s="118"/>
      <c r="G44" s="118"/>
      <c r="H44" s="108"/>
      <c r="I44" s="123"/>
      <c r="J44" s="103">
        <v>27</v>
      </c>
      <c r="K44" s="104">
        <v>28</v>
      </c>
      <c r="L44" s="105">
        <v>29</v>
      </c>
      <c r="M44" s="105">
        <v>30</v>
      </c>
      <c r="N44" s="105">
        <v>31</v>
      </c>
      <c r="O44" s="106"/>
      <c r="P44" s="108"/>
    </row>
    <row r="45" ht="13.5" customHeight="1"/>
    <row r="46" spans="1:17" ht="13.5" customHeight="1">
      <c r="A46" s="91"/>
      <c r="B46" s="218" t="s">
        <v>314</v>
      </c>
      <c r="C46" s="219"/>
      <c r="D46" s="219"/>
      <c r="E46" s="219"/>
      <c r="F46" s="219"/>
      <c r="G46" s="219"/>
      <c r="H46" s="220"/>
      <c r="I46" s="91"/>
      <c r="J46" s="218" t="s">
        <v>315</v>
      </c>
      <c r="K46" s="219"/>
      <c r="L46" s="219"/>
      <c r="M46" s="219"/>
      <c r="N46" s="219"/>
      <c r="O46" s="219"/>
      <c r="P46" s="220"/>
      <c r="Q46" s="91"/>
    </row>
    <row r="47" spans="2:16" s="82" customFormat="1" ht="13.5" customHeight="1">
      <c r="B47" s="83" t="s">
        <v>300</v>
      </c>
      <c r="C47" s="84" t="s">
        <v>301</v>
      </c>
      <c r="D47" s="84" t="s">
        <v>301</v>
      </c>
      <c r="E47" s="84" t="s">
        <v>302</v>
      </c>
      <c r="F47" s="84" t="s">
        <v>303</v>
      </c>
      <c r="G47" s="84" t="s">
        <v>304</v>
      </c>
      <c r="H47" s="85" t="s">
        <v>305</v>
      </c>
      <c r="J47" s="83" t="s">
        <v>300</v>
      </c>
      <c r="K47" s="84" t="s">
        <v>301</v>
      </c>
      <c r="L47" s="84" t="s">
        <v>301</v>
      </c>
      <c r="M47" s="84" t="s">
        <v>302</v>
      </c>
      <c r="N47" s="84" t="s">
        <v>303</v>
      </c>
      <c r="O47" s="84" t="s">
        <v>304</v>
      </c>
      <c r="P47" s="85" t="s">
        <v>305</v>
      </c>
    </row>
    <row r="48" spans="2:16" ht="13.5" customHeight="1">
      <c r="B48" s="97"/>
      <c r="C48" s="98"/>
      <c r="D48" s="98"/>
      <c r="E48" s="98"/>
      <c r="F48" s="99"/>
      <c r="G48" s="94">
        <v>1</v>
      </c>
      <c r="H48" s="95">
        <v>2</v>
      </c>
      <c r="I48" s="123"/>
      <c r="J48" s="86">
        <v>1</v>
      </c>
      <c r="K48" s="92">
        <v>2</v>
      </c>
      <c r="L48" s="93">
        <v>3</v>
      </c>
      <c r="M48" s="93">
        <v>4</v>
      </c>
      <c r="N48" s="93">
        <v>5</v>
      </c>
      <c r="O48" s="94">
        <v>6</v>
      </c>
      <c r="P48" s="95">
        <v>7</v>
      </c>
    </row>
    <row r="49" spans="2:16" ht="13.5" customHeight="1">
      <c r="B49" s="86">
        <v>3</v>
      </c>
      <c r="C49" s="92">
        <v>4</v>
      </c>
      <c r="D49" s="93">
        <v>5</v>
      </c>
      <c r="E49" s="93">
        <v>6</v>
      </c>
      <c r="F49" s="93">
        <v>7</v>
      </c>
      <c r="G49" s="94">
        <v>8</v>
      </c>
      <c r="H49" s="95">
        <v>9</v>
      </c>
      <c r="I49" s="123"/>
      <c r="J49" s="86">
        <v>8</v>
      </c>
      <c r="K49" s="92">
        <v>9</v>
      </c>
      <c r="L49" s="93">
        <v>10</v>
      </c>
      <c r="M49" s="93">
        <v>11</v>
      </c>
      <c r="N49" s="93">
        <v>12</v>
      </c>
      <c r="O49" s="94">
        <v>13</v>
      </c>
      <c r="P49" s="95">
        <v>14</v>
      </c>
    </row>
    <row r="50" spans="2:16" ht="13.5" customHeight="1">
      <c r="B50" s="86">
        <v>10</v>
      </c>
      <c r="C50" s="92">
        <v>11</v>
      </c>
      <c r="D50" s="93">
        <v>12</v>
      </c>
      <c r="E50" s="93">
        <v>13</v>
      </c>
      <c r="F50" s="93">
        <v>14</v>
      </c>
      <c r="G50" s="94">
        <v>15</v>
      </c>
      <c r="H50" s="95">
        <v>16</v>
      </c>
      <c r="I50" s="123"/>
      <c r="J50" s="86">
        <v>15</v>
      </c>
      <c r="K50" s="92">
        <v>16</v>
      </c>
      <c r="L50" s="93">
        <v>17</v>
      </c>
      <c r="M50" s="93">
        <v>18</v>
      </c>
      <c r="N50" s="93">
        <v>19</v>
      </c>
      <c r="O50" s="94">
        <v>20</v>
      </c>
      <c r="P50" s="95">
        <v>21</v>
      </c>
    </row>
    <row r="51" spans="2:16" ht="13.5" customHeight="1">
      <c r="B51" s="86">
        <v>17</v>
      </c>
      <c r="C51" s="92">
        <v>18</v>
      </c>
      <c r="D51" s="93">
        <v>19</v>
      </c>
      <c r="E51" s="93">
        <v>20</v>
      </c>
      <c r="F51" s="93">
        <v>21</v>
      </c>
      <c r="G51" s="94">
        <v>22</v>
      </c>
      <c r="H51" s="102">
        <v>23</v>
      </c>
      <c r="I51" s="123"/>
      <c r="J51" s="86">
        <v>22</v>
      </c>
      <c r="K51" s="92">
        <v>23</v>
      </c>
      <c r="L51" s="93">
        <v>24</v>
      </c>
      <c r="M51" s="100">
        <v>25</v>
      </c>
      <c r="N51" s="100">
        <v>26</v>
      </c>
      <c r="O51" s="101">
        <v>27</v>
      </c>
      <c r="P51" s="102">
        <v>28</v>
      </c>
    </row>
    <row r="52" spans="2:16" ht="13.5" customHeight="1">
      <c r="B52" s="103">
        <v>24</v>
      </c>
      <c r="C52" s="104">
        <v>25</v>
      </c>
      <c r="D52" s="105">
        <v>26</v>
      </c>
      <c r="E52" s="105">
        <v>27</v>
      </c>
      <c r="F52" s="105">
        <v>28</v>
      </c>
      <c r="G52" s="105">
        <v>29</v>
      </c>
      <c r="H52" s="127">
        <v>30</v>
      </c>
      <c r="I52" s="123"/>
      <c r="J52" s="103">
        <v>29</v>
      </c>
      <c r="K52" s="104">
        <v>30</v>
      </c>
      <c r="L52" s="105">
        <v>31</v>
      </c>
      <c r="M52" s="106"/>
      <c r="N52" s="118"/>
      <c r="O52" s="107"/>
      <c r="P52" s="119"/>
    </row>
  </sheetData>
  <mergeCells count="13">
    <mergeCell ref="B2:P2"/>
    <mergeCell ref="B4:H4"/>
    <mergeCell ref="J4:P4"/>
    <mergeCell ref="B12:H12"/>
    <mergeCell ref="J12:P12"/>
    <mergeCell ref="B21:H21"/>
    <mergeCell ref="J21:P21"/>
    <mergeCell ref="B30:H30"/>
    <mergeCell ref="J30:P30"/>
    <mergeCell ref="B38:H38"/>
    <mergeCell ref="J38:P38"/>
    <mergeCell ref="B46:H46"/>
    <mergeCell ref="J46:P46"/>
  </mergeCells>
  <printOptions horizontalCentered="1" verticalCentered="1"/>
  <pageMargins left="0.5" right="0.5" top="0.5" bottom="0.75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Evaluation</dc:creator>
  <cp:keywords/>
  <dc:description/>
  <cp:lastModifiedBy>Evaluation2</cp:lastModifiedBy>
  <cp:lastPrinted>2008-01-09T11:31:54Z</cp:lastPrinted>
  <dcterms:created xsi:type="dcterms:W3CDTF">2008-01-01T20:28:29Z</dcterms:created>
  <dcterms:modified xsi:type="dcterms:W3CDTF">2008-01-09T11:32:28Z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